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feiffer\Documents\Záloha 21.11.2017 AKTUALNI\PFEIFFER\AKCE\2022\VOP\Prohlídky UTZ v obvodu OŘ Plzeň 2022 - 2024\Rozpočty k zadání\"/>
    </mc:Choice>
  </mc:AlternateContent>
  <bookViews>
    <workbookView xWindow="0" yWindow="0" windowWidth="0" windowHeight="0"/>
  </bookViews>
  <sheets>
    <sheet name="Rekapitulace stavby" sheetId="1" r:id="rId1"/>
    <sheet name="2022 - Prohlídky UTZ v ob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'2022 - Prohlídky UTZ v ob...'!$C$112:$K$165</definedName>
    <definedName name="_xlnm.Print_Area" localSheetId="1">'2022 - Prohlídky UTZ v ob...'!$C$102:$K$165</definedName>
    <definedName name="_xlnm.Print_Titles" localSheetId="1">'2022 - Prohlídky UTZ v ob...'!$112:$112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F109"/>
  <c r="F107"/>
  <c r="E105"/>
  <c r="F89"/>
  <c r="F87"/>
  <c r="E85"/>
  <c r="J22"/>
  <c r="E22"/>
  <c r="J90"/>
  <c r="J21"/>
  <c r="J19"/>
  <c r="E19"/>
  <c r="J109"/>
  <c r="J18"/>
  <c r="J16"/>
  <c r="E16"/>
  <c r="F90"/>
  <c r="J15"/>
  <c r="J10"/>
  <c r="J87"/>
  <c i="1" r="L90"/>
  <c r="AM90"/>
  <c r="AM89"/>
  <c r="L89"/>
  <c r="AM87"/>
  <c r="L87"/>
  <c r="L85"/>
  <c r="L84"/>
  <c i="2" r="J145"/>
  <c r="BK143"/>
  <c r="J139"/>
  <c r="J131"/>
  <c r="J121"/>
  <c r="BK163"/>
  <c r="J160"/>
  <c r="BK137"/>
  <c r="J127"/>
  <c r="BK121"/>
  <c r="BK160"/>
  <c r="BK157"/>
  <c r="J151"/>
  <c r="J137"/>
  <c r="J129"/>
  <c r="J119"/>
  <c i="1" r="AS94"/>
  <c i="2" r="BK139"/>
  <c r="BK131"/>
  <c r="BK125"/>
  <c r="BK119"/>
  <c r="J157"/>
  <c r="J154"/>
  <c r="J143"/>
  <c r="BK135"/>
  <c r="BK127"/>
  <c r="J117"/>
  <c r="J148"/>
  <c r="BK148"/>
  <c r="BK133"/>
  <c r="J125"/>
  <c r="BK117"/>
  <c r="J163"/>
  <c r="BK154"/>
  <c r="BK151"/>
  <c r="BK141"/>
  <c r="J133"/>
  <c r="BK123"/>
  <c r="BK115"/>
  <c r="BK145"/>
  <c r="J141"/>
  <c r="J135"/>
  <c r="BK129"/>
  <c r="J123"/>
  <c r="J115"/>
  <c l="1" r="P114"/>
  <c r="P113"/>
  <c i="1" r="AU95"/>
  <c i="2" r="BK114"/>
  <c r="J114"/>
  <c r="J95"/>
  <c r="R114"/>
  <c r="R113"/>
  <c r="T114"/>
  <c r="T113"/>
  <c r="J89"/>
  <c r="J107"/>
  <c r="F110"/>
  <c r="J110"/>
  <c r="BE115"/>
  <c r="BE119"/>
  <c r="BE121"/>
  <c r="BE127"/>
  <c r="BE129"/>
  <c r="BE131"/>
  <c r="BE141"/>
  <c r="BE148"/>
  <c r="BE145"/>
  <c r="BE117"/>
  <c r="BE123"/>
  <c r="BE125"/>
  <c r="BE133"/>
  <c r="BE135"/>
  <c r="BE137"/>
  <c r="BE139"/>
  <c r="BE151"/>
  <c r="BE143"/>
  <c r="BE154"/>
  <c r="BE157"/>
  <c r="BE160"/>
  <c r="BE163"/>
  <c i="1" r="AU94"/>
  <c i="2" r="F35"/>
  <c i="1" r="BD95"/>
  <c r="BD94"/>
  <c r="W33"/>
  <c i="2" r="F32"/>
  <c i="1" r="BA95"/>
  <c r="BA94"/>
  <c r="W30"/>
  <c i="2" r="F34"/>
  <c i="1" r="BC95"/>
  <c r="BC94"/>
  <c r="W32"/>
  <c i="2" r="J32"/>
  <c i="1" r="AW95"/>
  <c i="2" r="F33"/>
  <c i="1" r="BB95"/>
  <c r="BB94"/>
  <c r="W31"/>
  <c i="2" l="1" r="BK113"/>
  <c r="J113"/>
  <c r="J28"/>
  <c i="1" r="AG95"/>
  <c r="AG94"/>
  <c r="AK26"/>
  <c r="AX94"/>
  <c r="AW94"/>
  <c r="AK30"/>
  <c i="2" r="J31"/>
  <c i="1" r="AV95"/>
  <c r="AT95"/>
  <c r="AN95"/>
  <c r="AY94"/>
  <c i="2" r="F31"/>
  <c i="1" r="AZ95"/>
  <c r="AZ94"/>
  <c r="W29"/>
  <c i="2" l="1" r="J94"/>
  <c r="J37"/>
  <c i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<sst xmlns="http://schemas.openxmlformats.org/spreadsheetml/2006/main">
  <si>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</si>
  <si>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</si>
  <si>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</si>
  <si>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</si>
  <si>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</si>
  <si>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{e602a4dd-2977-43bc-8fd4-8321261b8b14}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</si>
  <si>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</si>
  <si>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</si>
  <si>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</si>
  <si>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</si>
  <si>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</si>
  <si>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</si>
  <si>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</si>
  <si>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</si>
  <si>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</si>
  <si>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</si>
  <si>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</si>
  <si>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Prohlídky UTZ v obvodu OŘ Plzeň 2022-2024 PLZ</t>
  </si>
  <si>
    <t>KSO:</t>
  </si>
  <si>
    <t>CC-CZ:</t>
  </si>
  <si>
    <t>Místo:</t>
  </si>
  <si>
    <t>obvod SSZT Plzeň</t>
  </si>
  <si>
    <t>Datum:</t>
  </si>
  <si>
    <t>27. 1. 2022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</si>
  <si>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</si>
  <si>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</si>
  <si>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</si>
  <si>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</si>
  <si>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</si>
  <si>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</si>
  <si>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</si>
  <si>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</si>
  <si>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</si>
  <si>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</si>
  <si>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</si>
  <si>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</si>
  <si>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</si>
  <si>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</si>
  <si>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</si>
  <si>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</si>
  <si>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</si>
  <si>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</si>
  <si>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</si>
  <si>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</si>
  <si>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</si>
  <si>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</si>
  <si>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</si>
  <si>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</si>
  <si>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</si>
  <si>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</si>
  <si>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</si>
  <si>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</si>
  <si>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</si>
  <si>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</si>
  <si>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</si>
  <si>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</si>
  <si>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</si>
  <si>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</si>
  <si>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</si>
  <si>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</si>
  <si>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</si>
  <si>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</si>
  <si>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</si>
  <si>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</si>
  <si>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</si>
  <si>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</si>
  <si>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</si>
  <si>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</si>
  <si>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</si>
  <si>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</si>
  <si>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</si>
  <si>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</si>
  <si>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</si>
  <si>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</si>
  <si>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</si>
  <si>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</si>
  <si>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</si>
  <si>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</si>
  <si>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</si>
  <si>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</si>
  <si>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</si>
  <si>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</si>
  <si>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</si>
  <si>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</si>
  <si>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</si>
  <si>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</si>
  <si>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</si>
  <si>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</si>
  <si>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</si>
  <si>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OST - Prohlídky UTZ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</si>
  <si>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</si>
  <si>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</si>
  <si>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</si>
  <si>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</si>
  <si>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</si>
  <si>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</si>
  <si>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</si>
  <si>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</si>
  <si>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</si>
  <si>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</si>
  <si>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</si>
  <si>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</si>
  <si>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</si>
  <si>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</si>
  <si>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OST</t>
  </si>
  <si>
    <t>Prohlídky UTZ</t>
  </si>
  <si>
    <t>4</t>
  </si>
  <si>
    <t>ROZPOCET</t>
  </si>
  <si>
    <t>K</t>
  </si>
  <si>
    <t>7598095541</t>
  </si>
  <si>
    <t>Vyhotovení protokolu UTZ pro SZZ mechanické do 5 výhybkových jednotek</t>
  </si>
  <si>
    <t>kus</t>
  </si>
  <si>
    <t>Sborník UOŽI 01 2021</t>
  </si>
  <si>
    <t>512</t>
  </si>
  <si>
    <t>610342563</t>
  </si>
  <si>
    <t>PP</t>
  </si>
  <si>
    <t>Vyhotovení protokolu UTZ pro SZZ mechanické do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</si>
  <si>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7598095543</t>
  </si>
  <si>
    <t>Vyhotovení protokolu UTZ pro SZZ elektromechanické do 10 výhybkových jednotek</t>
  </si>
  <si>
    <t>-1065545517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</si>
  <si>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</si>
  <si>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3</t>
  </si>
  <si>
    <t>7598095544</t>
  </si>
  <si>
    <t>Vyhotovení protokolu UTZ pro SZZ elektromechanické za každých dalších 5 výhybkových jednotek</t>
  </si>
  <si>
    <t>1965688793</t>
  </si>
  <si>
    <t>Vyhotovení protokolu UTZ pro SZZ elektromechanické za každých dalších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</si>
  <si>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7598095546</t>
  </si>
  <si>
    <t>Vyhotovení protokolu UTZ pro SZZ reléové a elektronické do 10 výhybkových jednotek</t>
  </si>
  <si>
    <t>-1667015392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</si>
  <si>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</si>
  <si>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5</t>
  </si>
  <si>
    <t>7598095547</t>
  </si>
  <si>
    <t>Vyhotovení protokolu UTZ pro SZZ reléové a elektronické za každých dalších 10 výhybkových jednotek</t>
  </si>
  <si>
    <t>-1847631072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</si>
  <si>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</si>
  <si>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6</t>
  </si>
  <si>
    <t>7598095550</t>
  </si>
  <si>
    <t>Vyhotovení protokolu UTZ pro PZZ bez závor jedna kolej</t>
  </si>
  <si>
    <t>-1367041223</t>
  </si>
  <si>
    <t>Vyhotovení protokolu UTZ pro PZZ bez závor jedna kolej - vykonání prohlídky a zkoušky včetně vyhotovení protokolu podle vyhl. 100/1995 Sb.</t>
  </si>
  <si>
    <t>7</t>
  </si>
  <si>
    <t>7598095555</t>
  </si>
  <si>
    <t>Vyhotovení protokolu UTZ pro PZZ bez závor dvě a více kolejí</t>
  </si>
  <si>
    <t>-1725753975</t>
  </si>
  <si>
    <t>Vyhotovení protokolu UTZ pro PZZ bez závor dvě a více kolejí - vykonání prohlídky a zkoušky včetně vyhotovení protokolu podle vyhl. 100/1995 Sb.</t>
  </si>
  <si>
    <t>8</t>
  </si>
  <si>
    <t>7598095560</t>
  </si>
  <si>
    <t>Vyhotovení protokolu UTZ pro PZZ se závorou jedna kolej</t>
  </si>
  <si>
    <t>362369809</t>
  </si>
  <si>
    <t>Vyhotovení protokolu UTZ pro PZZ se závorou jedna kolej - vykonání prohlídky a zkoušky včetně vyhotovení protokolu podle vyhl. 100/1995 Sb.</t>
  </si>
  <si>
    <t>9</t>
  </si>
  <si>
    <t>7598095565</t>
  </si>
  <si>
    <t>Vyhotovení protokolu UTZ pro PZZ se závorou dvě a více kolejí</t>
  </si>
  <si>
    <t>468875299</t>
  </si>
  <si>
    <t>Vyhotovení protokolu UTZ pro PZZ se závorou dvě a více kolejí - vykonání prohlídky a zkoušky včetně vyhotovení protokolu podle vyhl. 100/1995 Sb.</t>
  </si>
  <si>
    <t>10</t>
  </si>
  <si>
    <t>7598095570</t>
  </si>
  <si>
    <t>Vyhotovení protokolu UTZ pro TZZ RBP pro jednu kolej</t>
  </si>
  <si>
    <t>1381005391</t>
  </si>
  <si>
    <t>Vyhotovení protokolu UTZ pro TZZ RBP pro jednu kolej - vykonání prohlídky a zkoušky včetně vyhotovení protokolu podle vyhl. 100/1995 Sb.</t>
  </si>
  <si>
    <t>11</t>
  </si>
  <si>
    <t>7598095575</t>
  </si>
  <si>
    <t>Vyhotovení protokolu UTZ pro TZZ AH bez hradla pro jednu kolej</t>
  </si>
  <si>
    <t>1982756797</t>
  </si>
  <si>
    <t>Vyhotovení protokolu UTZ pro TZZ AH bez hradla pro jednu kolej - vykonání prohlídky a zkoušky včetně vyhotovení protokolu podle vyhl. 100/1995 Sb.</t>
  </si>
  <si>
    <t>12</t>
  </si>
  <si>
    <t>7598095580</t>
  </si>
  <si>
    <t>Vyhotovení protokolu UTZ pro TZZ AH s hradlem pro jednu kolej</t>
  </si>
  <si>
    <t>-27236497</t>
  </si>
  <si>
    <t>Vyhotovení protokolu UTZ pro TZZ AH s hradlem pro jednu kolej - vykonání prohlídky a zkoušky včetně vyhotovení protokolu podle vyhl. 100/1995 Sb.</t>
  </si>
  <si>
    <t>13</t>
  </si>
  <si>
    <t>7598095585</t>
  </si>
  <si>
    <t>Vyhotovení protokolu UTZ pro TZZ AB3, AB a ABE pro jednu kolej</t>
  </si>
  <si>
    <t>-1238922019</t>
  </si>
  <si>
    <t>Vyhotovení protokolu UTZ pro TZZ AB3, AB a ABE pro jednu kolej - vykonání prohlídky a zkoušky včetně vyhotovení protokolu podle vyhl. 100/1995 Sb.</t>
  </si>
  <si>
    <t>14</t>
  </si>
  <si>
    <t>7598095590</t>
  </si>
  <si>
    <t>Vyhotovení protokolu UTZ pro TZZ AB3, AB a ABE za každý návěstní bod</t>
  </si>
  <si>
    <t>423876021</t>
  </si>
  <si>
    <t>Vyhotovení protokolu UTZ pro TZZ AB3, AB a ABE za každý návěstní bod - vykonání prohlídky a zkoušky včetně vyhotovení protokolu podle vyhl. 100/1995 Sb.</t>
  </si>
  <si>
    <t>7598095595</t>
  </si>
  <si>
    <t>Vyhotovení protokolu UTZ pro TZZ ETCS L2 jedna RBC</t>
  </si>
  <si>
    <t>-600822545</t>
  </si>
  <si>
    <t>Vyhotovení protokolu UTZ pro TZZ ETCS L2 jedna RBC - vykonání prohlídky a zkoušky včetně vyhotovení protokolu podle vyhl. 100/1995 Sb.</t>
  </si>
  <si>
    <t>16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</si>
  <si>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</si>
  <si>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</si>
  <si>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-1087666760</t>
  </si>
  <si>
    <t>Doprava obousměrná (např. dodávek z vlastních zásob zhotovitele nebo objednatele nebo výzisku) mechanizací o nosnosti do 3,5 t elektrosoučástek, montážního materiálu, kameniva, písku, dlažebních kostek, suti, atd.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</si>
  <si>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</t>
  </si>
  <si>
    <t>Poznámka k položce:_x000d_
Měrnou jednotkou je kus stroje.</t>
  </si>
  <si>
    <t>17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</si>
  <si>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</si>
  <si>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</si>
  <si>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-830580917</t>
  </si>
  <si>
    <t>Doprava obousměrná (např. dodávek z vlastních zásob zhotovitele nebo objednatele nebo výzisku) mechanizací o nosnosti do 3,5 t elektrosoučástek, montážního materiálu, kameniva, písku, dlažebních kostek, suti, atd.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</si>
  <si>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18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</si>
  <si>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</si>
  <si>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</si>
  <si>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-1478841313</t>
  </si>
  <si>
    <t>Doprava obousměrná (např. dodávek z vlastních zásob zhotovitele nebo objednatele nebo výzisku) mechanizací o nosnosti do 3,5 t elektrosoučástek, montážního materiálu, kameniva, písku, dlažebních kostek, suti, atd.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</si>
  <si>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19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</si>
  <si>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</si>
  <si>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</si>
  <si>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-290922408</t>
  </si>
  <si>
    <t>Doprava obousměrná (např. dodávek z vlastních zásob zhotovitele nebo objednatele nebo výzisku) mechanizací o nosnosti do 3,5 t elektrosoučástek, montážního materiálu, kameniva, písku, dlažebních kostek, suti, atd.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</si>
  <si>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20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</si>
  <si>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</si>
  <si>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</si>
  <si>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-2026874567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</si>
  <si>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</si>
  <si>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</si>
  <si>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</si>
  <si>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-1540068031</t>
  </si>
  <si>
    <t>Doprava obousměrná (např. dodávek z vlastních zásob zhotovitele nebo objednatele nebo výzisku) mechanizací o nosnosti do 3,5 t elektrosoučástek, montážního materiálu, kameniva, písku, dlažebních kostek, suti, atd.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</si>
  <si>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22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</si>
  <si>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</si>
  <si>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</si>
  <si>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-321939415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</si>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</sst>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34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39</v>
      </c>
      <c r="E29" s="43"/>
      <c r="F29" s="28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50</v>
      </c>
      <c r="AI60" s="38"/>
      <c r="AJ60" s="38"/>
      <c r="AK60" s="38"/>
      <c r="AL60" s="38"/>
      <c r="AM60" s="60" t="s">
        <v>51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52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53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50</v>
      </c>
      <c r="AI75" s="38"/>
      <c r="AJ75" s="38"/>
      <c r="AK75" s="38"/>
      <c r="AL75" s="38"/>
      <c r="AM75" s="60" t="s">
        <v>51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2022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Prohlídky UTZ v obvodu OŘ Plzeň 2022-2024 PLZ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obvod SSZT Plzeň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27. 1. 2022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30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55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28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33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56</v>
      </c>
      <c r="D92" s="90"/>
      <c r="E92" s="90"/>
      <c r="F92" s="90"/>
      <c r="G92" s="90"/>
      <c r="H92" s="91"/>
      <c r="I92" s="92" t="s">
        <v>57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58</v>
      </c>
      <c r="AH92" s="90"/>
      <c r="AI92" s="90"/>
      <c r="AJ92" s="90"/>
      <c r="AK92" s="90"/>
      <c r="AL92" s="90"/>
      <c r="AM92" s="90"/>
      <c r="AN92" s="92" t="s">
        <v>59</v>
      </c>
      <c r="AO92" s="90"/>
      <c r="AP92" s="94"/>
      <c r="AQ92" s="95" t="s">
        <v>60</v>
      </c>
      <c r="AR92" s="40"/>
      <c r="AS92" s="96" t="s">
        <v>61</v>
      </c>
      <c r="AT92" s="97" t="s">
        <v>62</v>
      </c>
      <c r="AU92" s="97" t="s">
        <v>63</v>
      </c>
      <c r="AV92" s="97" t="s">
        <v>64</v>
      </c>
      <c r="AW92" s="97" t="s">
        <v>65</v>
      </c>
      <c r="AX92" s="97" t="s">
        <v>66</v>
      </c>
      <c r="AY92" s="97" t="s">
        <v>67</v>
      </c>
      <c r="AZ92" s="97" t="s">
        <v>68</v>
      </c>
      <c r="BA92" s="97" t="s">
        <v>69</v>
      </c>
      <c r="BB92" s="97" t="s">
        <v>70</v>
      </c>
      <c r="BC92" s="97" t="s">
        <v>71</v>
      </c>
      <c r="BD92" s="98" t="s">
        <v>72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73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74</v>
      </c>
      <c r="BT94" s="113" t="s">
        <v>75</v>
      </c>
      <c r="BV94" s="113" t="s">
        <v>76</v>
      </c>
      <c r="BW94" s="113" t="s">
        <v>5</v>
      </c>
      <c r="BX94" s="113" t="s">
        <v>77</v>
      </c>
      <c r="CL94" s="113" t="s">
        <v>1</v>
      </c>
    </row>
    <row r="95" s="7" customFormat="1" ht="24.75" customHeight="1">
      <c r="A95" s="114" t="s">
        <v>78</v>
      </c>
      <c r="B95" s="115"/>
      <c r="C95" s="116"/>
      <c r="D95" s="117" t="s">
        <v>14</v>
      </c>
      <c r="E95" s="117"/>
      <c r="F95" s="117"/>
      <c r="G95" s="117"/>
      <c r="H95" s="117"/>
      <c r="I95" s="118"/>
      <c r="J95" s="117" t="s">
        <v>17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'2022 - Prohlídky UTZ v ob...'!J28</f>
        <v>0</v>
      </c>
      <c r="AH95" s="118"/>
      <c r="AI95" s="118"/>
      <c r="AJ95" s="118"/>
      <c r="AK95" s="118"/>
      <c r="AL95" s="118"/>
      <c r="AM95" s="118"/>
      <c r="AN95" s="119">
        <f>SUM(AG95,AT95)</f>
        <v>0</v>
      </c>
      <c r="AO95" s="118"/>
      <c r="AP95" s="118"/>
      <c r="AQ95" s="120" t="s">
        <v>79</v>
      </c>
      <c r="AR95" s="121"/>
      <c r="AS95" s="122">
        <v>0</v>
      </c>
      <c r="AT95" s="123">
        <f>ROUND(SUM(AV95:AW95),2)</f>
        <v>0</v>
      </c>
      <c r="AU95" s="124">
        <f>'2022 - Prohlídky UTZ v ob...'!P113</f>
        <v>0</v>
      </c>
      <c r="AV95" s="123">
        <f>'2022 - Prohlídky UTZ v ob...'!J31</f>
        <v>0</v>
      </c>
      <c r="AW95" s="123">
        <f>'2022 - Prohlídky UTZ v ob...'!J32</f>
        <v>0</v>
      </c>
      <c r="AX95" s="123">
        <f>'2022 - Prohlídky UTZ v ob...'!J33</f>
        <v>0</v>
      </c>
      <c r="AY95" s="123">
        <f>'2022 - Prohlídky UTZ v ob...'!J34</f>
        <v>0</v>
      </c>
      <c r="AZ95" s="123">
        <f>'2022 - Prohlídky UTZ v ob...'!F31</f>
        <v>0</v>
      </c>
      <c r="BA95" s="123">
        <f>'2022 - Prohlídky UTZ v ob...'!F32</f>
        <v>0</v>
      </c>
      <c r="BB95" s="123">
        <f>'2022 - Prohlídky UTZ v ob...'!F33</f>
        <v>0</v>
      </c>
      <c r="BC95" s="123">
        <f>'2022 - Prohlídky UTZ v ob...'!F34</f>
        <v>0</v>
      </c>
      <c r="BD95" s="125">
        <f>'2022 - Prohlídky UTZ v ob...'!F35</f>
        <v>0</v>
      </c>
      <c r="BE95" s="7"/>
      <c r="BT95" s="126" t="s">
        <v>80</v>
      </c>
      <c r="BU95" s="126" t="s">
        <v>81</v>
      </c>
      <c r="BV95" s="126" t="s">
        <v>76</v>
      </c>
      <c r="BW95" s="126" t="s">
        <v>5</v>
      </c>
      <c r="BX95" s="126" t="s">
        <v>77</v>
      </c>
      <c r="CL95" s="126" t="s">
        <v>1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/lqbmokev1ECOa6WP6waX3qJ6fWiudTIjuZxFtyXZh4Nu3xbpP+8DkV77fiONxtux+/RMEkl1ET0vFVkue94Yg==" hashValue="FtWkKLN6M+vIuI5RZGXWgHldlbb4AqyhV9d314WgNwrbiryY8pxBqj6q+2kzfrBQ8C4ekXDauGgc13NPB+P3A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2 - Prohlídky UTZ v ob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5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6"/>
      <c r="AT3" s="13" t="s">
        <v>82</v>
      </c>
    </row>
    <row r="4" hidden="1" s="1" customFormat="1" ht="24.96" customHeight="1">
      <c r="B4" s="16"/>
      <c r="D4" s="129" t="s">
        <v>83</v>
      </c>
      <c r="L4" s="16"/>
      <c r="M4" s="130" t="s">
        <v>10</v>
      </c>
      <c r="AT4" s="13" t="s">
        <v>4</v>
      </c>
    </row>
    <row r="5" hidden="1" s="1" customFormat="1" ht="6.96" customHeight="1">
      <c r="B5" s="16"/>
      <c r="L5" s="16"/>
    </row>
    <row r="6" hidden="1" s="2" customFormat="1" ht="12" customHeight="1">
      <c r="A6" s="34"/>
      <c r="B6" s="40"/>
      <c r="C6" s="34"/>
      <c r="D6" s="131" t="s">
        <v>16</v>
      </c>
      <c r="E6" s="34"/>
      <c r="F6" s="34"/>
      <c r="G6" s="34"/>
      <c r="H6" s="34"/>
      <c r="I6" s="34"/>
      <c r="J6" s="34"/>
      <c r="K6" s="34"/>
      <c r="L6" s="59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hidden="1" s="2" customFormat="1" ht="16.5" customHeight="1">
      <c r="A7" s="34"/>
      <c r="B7" s="40"/>
      <c r="C7" s="34"/>
      <c r="D7" s="34"/>
      <c r="E7" s="132" t="s">
        <v>17</v>
      </c>
      <c r="F7" s="34"/>
      <c r="G7" s="34"/>
      <c r="H7" s="34"/>
      <c r="I7" s="34"/>
      <c r="J7" s="34"/>
      <c r="K7" s="34"/>
      <c r="L7" s="59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hidden="1" s="2" customFormat="1">
      <c r="A8" s="34"/>
      <c r="B8" s="40"/>
      <c r="C8" s="34"/>
      <c r="D8" s="34"/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2" customHeight="1">
      <c r="A9" s="34"/>
      <c r="B9" s="40"/>
      <c r="C9" s="34"/>
      <c r="D9" s="131" t="s">
        <v>18</v>
      </c>
      <c r="E9" s="34"/>
      <c r="F9" s="133" t="s">
        <v>1</v>
      </c>
      <c r="G9" s="34"/>
      <c r="H9" s="34"/>
      <c r="I9" s="131" t="s">
        <v>19</v>
      </c>
      <c r="J9" s="133" t="s">
        <v>1</v>
      </c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 ht="12" customHeight="1">
      <c r="A10" s="34"/>
      <c r="B10" s="40"/>
      <c r="C10" s="34"/>
      <c r="D10" s="131" t="s">
        <v>20</v>
      </c>
      <c r="E10" s="34"/>
      <c r="F10" s="133" t="s">
        <v>21</v>
      </c>
      <c r="G10" s="34"/>
      <c r="H10" s="34"/>
      <c r="I10" s="131" t="s">
        <v>22</v>
      </c>
      <c r="J10" s="134" t="str">
        <f>'Rekapitulace stavby'!AN8</f>
        <v>27. 1. 2022</v>
      </c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0.8" customHeight="1">
      <c r="A11" s="34"/>
      <c r="B11" s="40"/>
      <c r="C11" s="34"/>
      <c r="D11" s="34"/>
      <c r="E11" s="34"/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1" t="s">
        <v>24</v>
      </c>
      <c r="E12" s="34"/>
      <c r="F12" s="34"/>
      <c r="G12" s="34"/>
      <c r="H12" s="34"/>
      <c r="I12" s="131" t="s">
        <v>25</v>
      </c>
      <c r="J12" s="133" t="s">
        <v>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8" customHeight="1">
      <c r="A13" s="34"/>
      <c r="B13" s="40"/>
      <c r="C13" s="34"/>
      <c r="D13" s="34"/>
      <c r="E13" s="133" t="s">
        <v>26</v>
      </c>
      <c r="F13" s="34"/>
      <c r="G13" s="34"/>
      <c r="H13" s="34"/>
      <c r="I13" s="131" t="s">
        <v>27</v>
      </c>
      <c r="J13" s="133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6.96" customHeight="1">
      <c r="A14" s="34"/>
      <c r="B14" s="40"/>
      <c r="C14" s="34"/>
      <c r="D14" s="34"/>
      <c r="E14" s="34"/>
      <c r="F14" s="34"/>
      <c r="G14" s="34"/>
      <c r="H14" s="34"/>
      <c r="I14" s="34"/>
      <c r="J14" s="34"/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2" customHeight="1">
      <c r="A15" s="34"/>
      <c r="B15" s="40"/>
      <c r="C15" s="34"/>
      <c r="D15" s="131" t="s">
        <v>28</v>
      </c>
      <c r="E15" s="34"/>
      <c r="F15" s="34"/>
      <c r="G15" s="34"/>
      <c r="H15" s="34"/>
      <c r="I15" s="131" t="s">
        <v>25</v>
      </c>
      <c r="J15" s="29" t="str">
        <f>'Rekapitulace stavby'!AN13</f>
        <v>Vyplň údaj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18" customHeight="1">
      <c r="A16" s="34"/>
      <c r="B16" s="40"/>
      <c r="C16" s="34"/>
      <c r="D16" s="34"/>
      <c r="E16" s="29" t="str">
        <f>'Rekapitulace stavby'!E14</f>
        <v>Vyplň údaj</v>
      </c>
      <c r="F16" s="133"/>
      <c r="G16" s="133"/>
      <c r="H16" s="133"/>
      <c r="I16" s="131" t="s">
        <v>27</v>
      </c>
      <c r="J16" s="29" t="str">
        <f>'Rekapitulace stavby'!AN14</f>
        <v>Vyplň údaj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6.96" customHeight="1">
      <c r="A17" s="34"/>
      <c r="B17" s="40"/>
      <c r="C17" s="34"/>
      <c r="D17" s="34"/>
      <c r="E17" s="34"/>
      <c r="F17" s="34"/>
      <c r="G17" s="34"/>
      <c r="H17" s="34"/>
      <c r="I17" s="34"/>
      <c r="J17" s="34"/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2" customHeight="1">
      <c r="A18" s="34"/>
      <c r="B18" s="40"/>
      <c r="C18" s="34"/>
      <c r="D18" s="131" t="s">
        <v>30</v>
      </c>
      <c r="E18" s="34"/>
      <c r="F18" s="34"/>
      <c r="G18" s="34"/>
      <c r="H18" s="34"/>
      <c r="I18" s="131" t="s">
        <v>25</v>
      </c>
      <c r="J18" s="133" t="str">
        <f>IF('Rekapitulace stavby'!AN16="","",'Rekapitulace stavby'!AN16)</f>
        <v/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18" customHeight="1">
      <c r="A19" s="34"/>
      <c r="B19" s="40"/>
      <c r="C19" s="34"/>
      <c r="D19" s="34"/>
      <c r="E19" s="133" t="str">
        <f>IF('Rekapitulace stavby'!E17="","",'Rekapitulace stavby'!E17)</f>
        <v xml:space="preserve"> </v>
      </c>
      <c r="F19" s="34"/>
      <c r="G19" s="34"/>
      <c r="H19" s="34"/>
      <c r="I19" s="131" t="s">
        <v>27</v>
      </c>
      <c r="J19" s="133" t="str">
        <f>IF('Rekapitulace stavby'!AN17="","",'Rekapitulace stavby'!AN17)</f>
        <v/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6.96" customHeight="1">
      <c r="A20" s="34"/>
      <c r="B20" s="40"/>
      <c r="C20" s="34"/>
      <c r="D20" s="34"/>
      <c r="E20" s="34"/>
      <c r="F20" s="34"/>
      <c r="G20" s="34"/>
      <c r="H20" s="34"/>
      <c r="I20" s="34"/>
      <c r="J20" s="34"/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2" customHeight="1">
      <c r="A21" s="34"/>
      <c r="B21" s="40"/>
      <c r="C21" s="34"/>
      <c r="D21" s="131" t="s">
        <v>33</v>
      </c>
      <c r="E21" s="34"/>
      <c r="F21" s="34"/>
      <c r="G21" s="34"/>
      <c r="H21" s="34"/>
      <c r="I21" s="131" t="s">
        <v>25</v>
      </c>
      <c r="J21" s="133" t="str">
        <f>IF('Rekapitulace stavby'!AN19="","",'Rekapitulace stavby'!AN19)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18" customHeight="1">
      <c r="A22" s="34"/>
      <c r="B22" s="40"/>
      <c r="C22" s="34"/>
      <c r="D22" s="34"/>
      <c r="E22" s="133" t="str">
        <f>IF('Rekapitulace stavby'!E20="","",'Rekapitulace stavby'!E20)</f>
        <v xml:space="preserve"> </v>
      </c>
      <c r="F22" s="34"/>
      <c r="G22" s="34"/>
      <c r="H22" s="34"/>
      <c r="I22" s="131" t="s">
        <v>27</v>
      </c>
      <c r="J22" s="133" t="str">
        <f>IF('Rekapitulace stavby'!AN20="","",'Rekapitulace stavby'!AN20)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6.96" customHeight="1">
      <c r="A23" s="34"/>
      <c r="B23" s="40"/>
      <c r="C23" s="34"/>
      <c r="D23" s="34"/>
      <c r="E23" s="34"/>
      <c r="F23" s="34"/>
      <c r="G23" s="34"/>
      <c r="H23" s="34"/>
      <c r="I23" s="34"/>
      <c r="J23" s="34"/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2" customHeight="1">
      <c r="A24" s="34"/>
      <c r="B24" s="40"/>
      <c r="C24" s="34"/>
      <c r="D24" s="131" t="s">
        <v>34</v>
      </c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8" customFormat="1" ht="16.5" customHeight="1">
      <c r="A25" s="135"/>
      <c r="B25" s="136"/>
      <c r="C25" s="135"/>
      <c r="D25" s="135"/>
      <c r="E25" s="137" t="s">
        <v>1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hidden="1" s="2" customFormat="1" ht="6.96" customHeight="1">
      <c r="A26" s="34"/>
      <c r="B26" s="40"/>
      <c r="C26" s="34"/>
      <c r="D26" s="34"/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2" customFormat="1" ht="6.96" customHeight="1">
      <c r="A27" s="34"/>
      <c r="B27" s="40"/>
      <c r="C27" s="34"/>
      <c r="D27" s="139"/>
      <c r="E27" s="139"/>
      <c r="F27" s="139"/>
      <c r="G27" s="139"/>
      <c r="H27" s="139"/>
      <c r="I27" s="139"/>
      <c r="J27" s="139"/>
      <c r="K27" s="139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hidden="1" s="2" customFormat="1" ht="25.44" customHeight="1">
      <c r="A28" s="34"/>
      <c r="B28" s="40"/>
      <c r="C28" s="34"/>
      <c r="D28" s="140" t="s">
        <v>35</v>
      </c>
      <c r="E28" s="34"/>
      <c r="F28" s="34"/>
      <c r="G28" s="34"/>
      <c r="H28" s="34"/>
      <c r="I28" s="34"/>
      <c r="J28" s="141">
        <f>ROUND(J113, 2)</f>
        <v>0</v>
      </c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9"/>
      <c r="E29" s="139"/>
      <c r="F29" s="139"/>
      <c r="G29" s="139"/>
      <c r="H29" s="139"/>
      <c r="I29" s="139"/>
      <c r="J29" s="139"/>
      <c r="K29" s="139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14.4" customHeight="1">
      <c r="A30" s="34"/>
      <c r="B30" s="40"/>
      <c r="C30" s="34"/>
      <c r="D30" s="34"/>
      <c r="E30" s="34"/>
      <c r="F30" s="142" t="s">
        <v>37</v>
      </c>
      <c r="G30" s="34"/>
      <c r="H30" s="34"/>
      <c r="I30" s="142" t="s">
        <v>36</v>
      </c>
      <c r="J30" s="142" t="s">
        <v>38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14.4" customHeight="1">
      <c r="A31" s="34"/>
      <c r="B31" s="40"/>
      <c r="C31" s="34"/>
      <c r="D31" s="143" t="s">
        <v>39</v>
      </c>
      <c r="E31" s="131" t="s">
        <v>40</v>
      </c>
      <c r="F31" s="144">
        <f>ROUND((SUM(BE113:BE165)),  2)</f>
        <v>0</v>
      </c>
      <c r="G31" s="34"/>
      <c r="H31" s="34"/>
      <c r="I31" s="145">
        <v>0.20999999999999999</v>
      </c>
      <c r="J31" s="144">
        <f>ROUND(((SUM(BE113:BE165))*I31),  2)</f>
        <v>0</v>
      </c>
      <c r="K31" s="3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131" t="s">
        <v>41</v>
      </c>
      <c r="F32" s="144">
        <f>ROUND((SUM(BF113:BF165)),  2)</f>
        <v>0</v>
      </c>
      <c r="G32" s="34"/>
      <c r="H32" s="34"/>
      <c r="I32" s="145">
        <v>0.14999999999999999</v>
      </c>
      <c r="J32" s="144">
        <f>ROUND(((SUM(BF113:BF165))*I32), 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34"/>
      <c r="E33" s="131" t="s">
        <v>42</v>
      </c>
      <c r="F33" s="144">
        <f>ROUND((SUM(BG113:BG165)),  2)</f>
        <v>0</v>
      </c>
      <c r="G33" s="34"/>
      <c r="H33" s="34"/>
      <c r="I33" s="145">
        <v>0.20999999999999999</v>
      </c>
      <c r="J33" s="144">
        <f>0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1" t="s">
        <v>43</v>
      </c>
      <c r="F34" s="144">
        <f>ROUND((SUM(BH113:BH165)),  2)</f>
        <v>0</v>
      </c>
      <c r="G34" s="34"/>
      <c r="H34" s="34"/>
      <c r="I34" s="145">
        <v>0.14999999999999999</v>
      </c>
      <c r="J34" s="144">
        <f>0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1" t="s">
        <v>44</v>
      </c>
      <c r="F35" s="144">
        <f>ROUND((SUM(BI113:BI165)),  2)</f>
        <v>0</v>
      </c>
      <c r="G35" s="34"/>
      <c r="H35" s="34"/>
      <c r="I35" s="145">
        <v>0</v>
      </c>
      <c r="J35" s="144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6.96" customHeight="1">
      <c r="A36" s="34"/>
      <c r="B36" s="40"/>
      <c r="C36" s="34"/>
      <c r="D36" s="34"/>
      <c r="E36" s="34"/>
      <c r="F36" s="34"/>
      <c r="G36" s="34"/>
      <c r="H36" s="34"/>
      <c r="I36" s="34"/>
      <c r="J36" s="34"/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25.44" customHeight="1">
      <c r="A37" s="34"/>
      <c r="B37" s="40"/>
      <c r="C37" s="146"/>
      <c r="D37" s="147" t="s">
        <v>45</v>
      </c>
      <c r="E37" s="148"/>
      <c r="F37" s="148"/>
      <c r="G37" s="149" t="s">
        <v>46</v>
      </c>
      <c r="H37" s="150" t="s">
        <v>47</v>
      </c>
      <c r="I37" s="148"/>
      <c r="J37" s="151">
        <f>SUM(J28:J35)</f>
        <v>0</v>
      </c>
      <c r="K37" s="152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1" customFormat="1" ht="14.4" customHeight="1">
      <c r="B39" s="16"/>
      <c r="L39" s="16"/>
    </row>
    <row r="40" hidden="1" s="1" customFormat="1" ht="14.4" customHeight="1">
      <c r="B40" s="16"/>
      <c r="L40" s="16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53" t="s">
        <v>48</v>
      </c>
      <c r="E50" s="154"/>
      <c r="F50" s="154"/>
      <c r="G50" s="153" t="s">
        <v>49</v>
      </c>
      <c r="H50" s="154"/>
      <c r="I50" s="154"/>
      <c r="J50" s="154"/>
      <c r="K50" s="154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55" t="s">
        <v>50</v>
      </c>
      <c r="E61" s="156"/>
      <c r="F61" s="157" t="s">
        <v>51</v>
      </c>
      <c r="G61" s="155" t="s">
        <v>50</v>
      </c>
      <c r="H61" s="156"/>
      <c r="I61" s="156"/>
      <c r="J61" s="158" t="s">
        <v>51</v>
      </c>
      <c r="K61" s="156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53" t="s">
        <v>52</v>
      </c>
      <c r="E65" s="159"/>
      <c r="F65" s="159"/>
      <c r="G65" s="153" t="s">
        <v>53</v>
      </c>
      <c r="H65" s="159"/>
      <c r="I65" s="159"/>
      <c r="J65" s="159"/>
      <c r="K65" s="159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55" t="s">
        <v>50</v>
      </c>
      <c r="E76" s="156"/>
      <c r="F76" s="157" t="s">
        <v>51</v>
      </c>
      <c r="G76" s="155" t="s">
        <v>50</v>
      </c>
      <c r="H76" s="156"/>
      <c r="I76" s="156"/>
      <c r="J76" s="158" t="s">
        <v>51</v>
      </c>
      <c r="K76" s="156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84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6"/>
      <c r="D85" s="36"/>
      <c r="E85" s="72" t="str">
        <f>E7</f>
        <v>Prohlídky UTZ v obvodu OŘ Plzeň 2022-2024 PLZ</v>
      </c>
      <c r="F85" s="36"/>
      <c r="G85" s="36"/>
      <c r="H85" s="36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2" customHeight="1">
      <c r="A87" s="34"/>
      <c r="B87" s="35"/>
      <c r="C87" s="28" t="s">
        <v>20</v>
      </c>
      <c r="D87" s="36"/>
      <c r="E87" s="36"/>
      <c r="F87" s="23" t="str">
        <f>F10</f>
        <v>obvod SSZT Plzeň</v>
      </c>
      <c r="G87" s="36"/>
      <c r="H87" s="36"/>
      <c r="I87" s="28" t="s">
        <v>22</v>
      </c>
      <c r="J87" s="75" t="str">
        <f>IF(J10="","",J10)</f>
        <v>27. 1. 2022</v>
      </c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5.15" customHeight="1">
      <c r="A89" s="34"/>
      <c r="B89" s="35"/>
      <c r="C89" s="28" t="s">
        <v>24</v>
      </c>
      <c r="D89" s="36"/>
      <c r="E89" s="36"/>
      <c r="F89" s="23" t="str">
        <f>E13</f>
        <v>Správa železnic, státní organizace</v>
      </c>
      <c r="G89" s="36"/>
      <c r="H89" s="36"/>
      <c r="I89" s="28" t="s">
        <v>30</v>
      </c>
      <c r="J89" s="32" t="str">
        <f>E19</f>
        <v xml:space="preserve"> 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15.15" customHeight="1">
      <c r="A90" s="34"/>
      <c r="B90" s="35"/>
      <c r="C90" s="28" t="s">
        <v>28</v>
      </c>
      <c r="D90" s="36"/>
      <c r="E90" s="36"/>
      <c r="F90" s="23" t="str">
        <f>IF(E16="","",E16)</f>
        <v>Vyplň údaj</v>
      </c>
      <c r="G90" s="36"/>
      <c r="H90" s="36"/>
      <c r="I90" s="28" t="s">
        <v>33</v>
      </c>
      <c r="J90" s="32" t="str">
        <f>E22</f>
        <v xml:space="preserve"> </v>
      </c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0.32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29.28" customHeight="1">
      <c r="A92" s="34"/>
      <c r="B92" s="35"/>
      <c r="C92" s="164" t="s">
        <v>85</v>
      </c>
      <c r="D92" s="165"/>
      <c r="E92" s="165"/>
      <c r="F92" s="165"/>
      <c r="G92" s="165"/>
      <c r="H92" s="165"/>
      <c r="I92" s="165"/>
      <c r="J92" s="166" t="s">
        <v>86</v>
      </c>
      <c r="K92" s="165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2.8" customHeight="1">
      <c r="A94" s="34"/>
      <c r="B94" s="35"/>
      <c r="C94" s="167" t="s">
        <v>87</v>
      </c>
      <c r="D94" s="36"/>
      <c r="E94" s="36"/>
      <c r="F94" s="36"/>
      <c r="G94" s="36"/>
      <c r="H94" s="36"/>
      <c r="I94" s="36"/>
      <c r="J94" s="106">
        <f>J113</f>
        <v>0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3" t="s">
        <v>88</v>
      </c>
    </row>
    <row r="95" hidden="1" s="9" customFormat="1" ht="24.96" customHeight="1">
      <c r="A95" s="9"/>
      <c r="B95" s="168"/>
      <c r="C95" s="169"/>
      <c r="D95" s="170" t="s">
        <v>89</v>
      </c>
      <c r="E95" s="171"/>
      <c r="F95" s="171"/>
      <c r="G95" s="171"/>
      <c r="H95" s="171"/>
      <c r="I95" s="171"/>
      <c r="J95" s="172">
        <f>J114</f>
        <v>0</v>
      </c>
      <c r="K95" s="169"/>
      <c r="L95" s="17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hidden="1" s="2" customFormat="1" ht="21.84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hidden="1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hidden="1"/>
    <row r="99" hidden="1"/>
    <row r="100" hidden="1"/>
    <row r="101" s="2" customFormat="1" ht="6.96" customHeight="1">
      <c r="A101" s="34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24.96" customHeight="1">
      <c r="A102" s="34"/>
      <c r="B102" s="35"/>
      <c r="C102" s="19" t="s">
        <v>90</v>
      </c>
      <c r="D102" s="36"/>
      <c r="E102" s="36"/>
      <c r="F102" s="36"/>
      <c r="G102" s="36"/>
      <c r="H102" s="36"/>
      <c r="I102" s="36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12" customHeight="1">
      <c r="A104" s="34"/>
      <c r="B104" s="35"/>
      <c r="C104" s="28" t="s">
        <v>16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6.5" customHeight="1">
      <c r="A105" s="34"/>
      <c r="B105" s="35"/>
      <c r="C105" s="36"/>
      <c r="D105" s="36"/>
      <c r="E105" s="72" t="str">
        <f>E7</f>
        <v>Prohlídky UTZ v obvodu OŘ Plzeň 2022-2024 PLZ</v>
      </c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20</v>
      </c>
      <c r="D107" s="36"/>
      <c r="E107" s="36"/>
      <c r="F107" s="23" t="str">
        <f>F10</f>
        <v>obvod SSZT Plzeň</v>
      </c>
      <c r="G107" s="36"/>
      <c r="H107" s="36"/>
      <c r="I107" s="28" t="s">
        <v>22</v>
      </c>
      <c r="J107" s="75" t="str">
        <f>IF(J10="","",J10)</f>
        <v>27. 1. 2022</v>
      </c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5.15" customHeight="1">
      <c r="A109" s="34"/>
      <c r="B109" s="35"/>
      <c r="C109" s="28" t="s">
        <v>24</v>
      </c>
      <c r="D109" s="36"/>
      <c r="E109" s="36"/>
      <c r="F109" s="23" t="str">
        <f>E13</f>
        <v>Správa železnic, státní organizace</v>
      </c>
      <c r="G109" s="36"/>
      <c r="H109" s="36"/>
      <c r="I109" s="28" t="s">
        <v>30</v>
      </c>
      <c r="J109" s="32" t="str">
        <f>E19</f>
        <v xml:space="preserve"> </v>
      </c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5.15" customHeight="1">
      <c r="A110" s="34"/>
      <c r="B110" s="35"/>
      <c r="C110" s="28" t="s">
        <v>28</v>
      </c>
      <c r="D110" s="36"/>
      <c r="E110" s="36"/>
      <c r="F110" s="23" t="str">
        <f>IF(E16="","",E16)</f>
        <v>Vyplň údaj</v>
      </c>
      <c r="G110" s="36"/>
      <c r="H110" s="36"/>
      <c r="I110" s="28" t="s">
        <v>33</v>
      </c>
      <c r="J110" s="32" t="str">
        <f>E22</f>
        <v xml:space="preserve"> 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0.32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10" customFormat="1" ht="29.28" customHeight="1">
      <c r="A112" s="174"/>
      <c r="B112" s="175"/>
      <c r="C112" s="176" t="s">
        <v>91</v>
      </c>
      <c r="D112" s="177" t="s">
        <v>60</v>
      </c>
      <c r="E112" s="177" t="s">
        <v>56</v>
      </c>
      <c r="F112" s="177" t="s">
        <v>57</v>
      </c>
      <c r="G112" s="177" t="s">
        <v>92</v>
      </c>
      <c r="H112" s="177" t="s">
        <v>93</v>
      </c>
      <c r="I112" s="177" t="s">
        <v>94</v>
      </c>
      <c r="J112" s="177" t="s">
        <v>86</v>
      </c>
      <c r="K112" s="178" t="s">
        <v>95</v>
      </c>
      <c r="L112" s="179"/>
      <c r="M112" s="96" t="s">
        <v>1</v>
      </c>
      <c r="N112" s="97" t="s">
        <v>39</v>
      </c>
      <c r="O112" s="97" t="s">
        <v>96</v>
      </c>
      <c r="P112" s="97" t="s">
        <v>97</v>
      </c>
      <c r="Q112" s="97" t="s">
        <v>98</v>
      </c>
      <c r="R112" s="97" t="s">
        <v>99</v>
      </c>
      <c r="S112" s="97" t="s">
        <v>100</v>
      </c>
      <c r="T112" s="97" t="s">
        <v>101</v>
      </c>
      <c r="U112" s="98" t="s">
        <v>102</v>
      </c>
      <c r="V112" s="174"/>
      <c r="W112" s="174"/>
      <c r="X112" s="174"/>
      <c r="Y112" s="174"/>
      <c r="Z112" s="174"/>
      <c r="AA112" s="174"/>
      <c r="AB112" s="174"/>
      <c r="AC112" s="174"/>
      <c r="AD112" s="174"/>
      <c r="AE112" s="174"/>
    </row>
    <row r="113" s="2" customFormat="1" ht="22.8" customHeight="1">
      <c r="A113" s="34"/>
      <c r="B113" s="35"/>
      <c r="C113" s="103" t="s">
        <v>103</v>
      </c>
      <c r="D113" s="36"/>
      <c r="E113" s="36"/>
      <c r="F113" s="36"/>
      <c r="G113" s="36"/>
      <c r="H113" s="36"/>
      <c r="I113" s="36"/>
      <c r="J113" s="180">
        <f>BK113</f>
        <v>0</v>
      </c>
      <c r="K113" s="36"/>
      <c r="L113" s="40"/>
      <c r="M113" s="99"/>
      <c r="N113" s="181"/>
      <c r="O113" s="100"/>
      <c r="P113" s="182">
        <f>P114</f>
        <v>0</v>
      </c>
      <c r="Q113" s="100"/>
      <c r="R113" s="182">
        <f>R114</f>
        <v>0</v>
      </c>
      <c r="S113" s="100"/>
      <c r="T113" s="182">
        <f>T114</f>
        <v>0</v>
      </c>
      <c r="U113" s="101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74</v>
      </c>
      <c r="AU113" s="13" t="s">
        <v>88</v>
      </c>
      <c r="BK113" s="183">
        <f>BK114</f>
        <v>0</v>
      </c>
    </row>
    <row r="114" s="11" customFormat="1" ht="25.92" customHeight="1">
      <c r="A114" s="11"/>
      <c r="B114" s="184"/>
      <c r="C114" s="185"/>
      <c r="D114" s="186" t="s">
        <v>74</v>
      </c>
      <c r="E114" s="187" t="s">
        <v>104</v>
      </c>
      <c r="F114" s="187" t="s">
        <v>105</v>
      </c>
      <c r="G114" s="185"/>
      <c r="H114" s="185"/>
      <c r="I114" s="188"/>
      <c r="J114" s="189">
        <f>BK114</f>
        <v>0</v>
      </c>
      <c r="K114" s="185"/>
      <c r="L114" s="190"/>
      <c r="M114" s="191"/>
      <c r="N114" s="192"/>
      <c r="O114" s="192"/>
      <c r="P114" s="193">
        <f>SUM(P115:P165)</f>
        <v>0</v>
      </c>
      <c r="Q114" s="192"/>
      <c r="R114" s="193">
        <f>SUM(R115:R165)</f>
        <v>0</v>
      </c>
      <c r="S114" s="192"/>
      <c r="T114" s="193">
        <f>SUM(T115:T165)</f>
        <v>0</v>
      </c>
      <c r="U114" s="194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R114" s="195" t="s">
        <v>106</v>
      </c>
      <c r="AT114" s="196" t="s">
        <v>74</v>
      </c>
      <c r="AU114" s="196" t="s">
        <v>75</v>
      </c>
      <c r="AY114" s="195" t="s">
        <v>107</v>
      </c>
      <c r="BK114" s="197">
        <f>SUM(BK115:BK165)</f>
        <v>0</v>
      </c>
    </row>
    <row r="115" s="2" customFormat="1" ht="24.15" customHeight="1">
      <c r="A115" s="34"/>
      <c r="B115" s="35"/>
      <c r="C115" s="198" t="s">
        <v>80</v>
      </c>
      <c r="D115" s="198" t="s">
        <v>108</v>
      </c>
      <c r="E115" s="199" t="s">
        <v>109</v>
      </c>
      <c r="F115" s="200" t="s">
        <v>110</v>
      </c>
      <c r="G115" s="201" t="s">
        <v>111</v>
      </c>
      <c r="H115" s="202">
        <v>1</v>
      </c>
      <c r="I115" s="203"/>
      <c r="J115" s="204">
        <f>ROUND(I115*H115,2)</f>
        <v>0</v>
      </c>
      <c r="K115" s="200" t="s">
        <v>112</v>
      </c>
      <c r="L115" s="40"/>
      <c r="M115" s="205" t="s">
        <v>1</v>
      </c>
      <c r="N115" s="206" t="s">
        <v>40</v>
      </c>
      <c r="O115" s="87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7">
        <f>S115*H115</f>
        <v>0</v>
      </c>
      <c r="U115" s="208" t="s">
        <v>1</v>
      </c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09" t="s">
        <v>113</v>
      </c>
      <c r="AT115" s="209" t="s">
        <v>108</v>
      </c>
      <c r="AU115" s="209" t="s">
        <v>80</v>
      </c>
      <c r="AY115" s="13" t="s">
        <v>107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3" t="s">
        <v>80</v>
      </c>
      <c r="BK115" s="210">
        <f>ROUND(I115*H115,2)</f>
        <v>0</v>
      </c>
      <c r="BL115" s="13" t="s">
        <v>113</v>
      </c>
      <c r="BM115" s="209" t="s">
        <v>114</v>
      </c>
    </row>
    <row r="116" s="2" customFormat="1">
      <c r="A116" s="34"/>
      <c r="B116" s="35"/>
      <c r="C116" s="36"/>
      <c r="D116" s="211" t="s">
        <v>115</v>
      </c>
      <c r="E116" s="36"/>
      <c r="F116" s="212" t="s">
        <v>116</v>
      </c>
      <c r="G116" s="36"/>
      <c r="H116" s="36"/>
      <c r="I116" s="213"/>
      <c r="J116" s="36"/>
      <c r="K116" s="36"/>
      <c r="L116" s="40"/>
      <c r="M116" s="214"/>
      <c r="N116" s="215"/>
      <c r="O116" s="87"/>
      <c r="P116" s="87"/>
      <c r="Q116" s="87"/>
      <c r="R116" s="87"/>
      <c r="S116" s="87"/>
      <c r="T116" s="87"/>
      <c r="U116" s="88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3" t="s">
        <v>115</v>
      </c>
      <c r="AU116" s="13" t="s">
        <v>80</v>
      </c>
    </row>
    <row r="117" s="2" customFormat="1" ht="24.15" customHeight="1">
      <c r="A117" s="34"/>
      <c r="B117" s="35"/>
      <c r="C117" s="198" t="s">
        <v>82</v>
      </c>
      <c r="D117" s="198" t="s">
        <v>108</v>
      </c>
      <c r="E117" s="199" t="s">
        <v>117</v>
      </c>
      <c r="F117" s="200" t="s">
        <v>118</v>
      </c>
      <c r="G117" s="201" t="s">
        <v>111</v>
      </c>
      <c r="H117" s="202">
        <v>14</v>
      </c>
      <c r="I117" s="203"/>
      <c r="J117" s="204">
        <f>ROUND(I117*H117,2)</f>
        <v>0</v>
      </c>
      <c r="K117" s="200" t="s">
        <v>112</v>
      </c>
      <c r="L117" s="40"/>
      <c r="M117" s="205" t="s">
        <v>1</v>
      </c>
      <c r="N117" s="206" t="s">
        <v>40</v>
      </c>
      <c r="O117" s="87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7">
        <f>S117*H117</f>
        <v>0</v>
      </c>
      <c r="U117" s="208" t="s">
        <v>1</v>
      </c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9" t="s">
        <v>113</v>
      </c>
      <c r="AT117" s="209" t="s">
        <v>108</v>
      </c>
      <c r="AU117" s="209" t="s">
        <v>80</v>
      </c>
      <c r="AY117" s="13" t="s">
        <v>107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3" t="s">
        <v>80</v>
      </c>
      <c r="BK117" s="210">
        <f>ROUND(I117*H117,2)</f>
        <v>0</v>
      </c>
      <c r="BL117" s="13" t="s">
        <v>113</v>
      </c>
      <c r="BM117" s="209" t="s">
        <v>119</v>
      </c>
    </row>
    <row r="118" s="2" customFormat="1">
      <c r="A118" s="34"/>
      <c r="B118" s="35"/>
      <c r="C118" s="36"/>
      <c r="D118" s="211" t="s">
        <v>115</v>
      </c>
      <c r="E118" s="36"/>
      <c r="F118" s="212" t="s">
        <v>120</v>
      </c>
      <c r="G118" s="36"/>
      <c r="H118" s="36"/>
      <c r="I118" s="213"/>
      <c r="J118" s="36"/>
      <c r="K118" s="36"/>
      <c r="L118" s="40"/>
      <c r="M118" s="214"/>
      <c r="N118" s="215"/>
      <c r="O118" s="87"/>
      <c r="P118" s="87"/>
      <c r="Q118" s="87"/>
      <c r="R118" s="87"/>
      <c r="S118" s="87"/>
      <c r="T118" s="87"/>
      <c r="U118" s="88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115</v>
      </c>
      <c r="AU118" s="13" t="s">
        <v>80</v>
      </c>
    </row>
    <row r="119" s="2" customFormat="1" ht="33" customHeight="1">
      <c r="A119" s="34"/>
      <c r="B119" s="35"/>
      <c r="C119" s="198" t="s">
        <v>121</v>
      </c>
      <c r="D119" s="198" t="s">
        <v>108</v>
      </c>
      <c r="E119" s="199" t="s">
        <v>122</v>
      </c>
      <c r="F119" s="200" t="s">
        <v>123</v>
      </c>
      <c r="G119" s="201" t="s">
        <v>111</v>
      </c>
      <c r="H119" s="202">
        <v>1</v>
      </c>
      <c r="I119" s="203"/>
      <c r="J119" s="204">
        <f>ROUND(I119*H119,2)</f>
        <v>0</v>
      </c>
      <c r="K119" s="200" t="s">
        <v>112</v>
      </c>
      <c r="L119" s="40"/>
      <c r="M119" s="205" t="s">
        <v>1</v>
      </c>
      <c r="N119" s="206" t="s">
        <v>40</v>
      </c>
      <c r="O119" s="87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7">
        <f>S119*H119</f>
        <v>0</v>
      </c>
      <c r="U119" s="208" t="s">
        <v>1</v>
      </c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9" t="s">
        <v>113</v>
      </c>
      <c r="AT119" s="209" t="s">
        <v>108</v>
      </c>
      <c r="AU119" s="209" t="s">
        <v>80</v>
      </c>
      <c r="AY119" s="13" t="s">
        <v>107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3" t="s">
        <v>80</v>
      </c>
      <c r="BK119" s="210">
        <f>ROUND(I119*H119,2)</f>
        <v>0</v>
      </c>
      <c r="BL119" s="13" t="s">
        <v>113</v>
      </c>
      <c r="BM119" s="209" t="s">
        <v>124</v>
      </c>
    </row>
    <row r="120" s="2" customFormat="1">
      <c r="A120" s="34"/>
      <c r="B120" s="35"/>
      <c r="C120" s="36"/>
      <c r="D120" s="211" t="s">
        <v>115</v>
      </c>
      <c r="E120" s="36"/>
      <c r="F120" s="212" t="s">
        <v>125</v>
      </c>
      <c r="G120" s="36"/>
      <c r="H120" s="36"/>
      <c r="I120" s="213"/>
      <c r="J120" s="36"/>
      <c r="K120" s="36"/>
      <c r="L120" s="40"/>
      <c r="M120" s="214"/>
      <c r="N120" s="215"/>
      <c r="O120" s="87"/>
      <c r="P120" s="87"/>
      <c r="Q120" s="87"/>
      <c r="R120" s="87"/>
      <c r="S120" s="87"/>
      <c r="T120" s="87"/>
      <c r="U120" s="88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115</v>
      </c>
      <c r="AU120" s="13" t="s">
        <v>80</v>
      </c>
    </row>
    <row r="121" s="2" customFormat="1" ht="24.15" customHeight="1">
      <c r="A121" s="34"/>
      <c r="B121" s="35"/>
      <c r="C121" s="198" t="s">
        <v>106</v>
      </c>
      <c r="D121" s="198" t="s">
        <v>108</v>
      </c>
      <c r="E121" s="199" t="s">
        <v>126</v>
      </c>
      <c r="F121" s="200" t="s">
        <v>127</v>
      </c>
      <c r="G121" s="201" t="s">
        <v>111</v>
      </c>
      <c r="H121" s="202">
        <v>46</v>
      </c>
      <c r="I121" s="203"/>
      <c r="J121" s="204">
        <f>ROUND(I121*H121,2)</f>
        <v>0</v>
      </c>
      <c r="K121" s="200" t="s">
        <v>112</v>
      </c>
      <c r="L121" s="40"/>
      <c r="M121" s="205" t="s">
        <v>1</v>
      </c>
      <c r="N121" s="206" t="s">
        <v>40</v>
      </c>
      <c r="O121" s="87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7">
        <f>S121*H121</f>
        <v>0</v>
      </c>
      <c r="U121" s="208" t="s">
        <v>1</v>
      </c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9" t="s">
        <v>113</v>
      </c>
      <c r="AT121" s="209" t="s">
        <v>108</v>
      </c>
      <c r="AU121" s="209" t="s">
        <v>80</v>
      </c>
      <c r="AY121" s="13" t="s">
        <v>107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3" t="s">
        <v>80</v>
      </c>
      <c r="BK121" s="210">
        <f>ROUND(I121*H121,2)</f>
        <v>0</v>
      </c>
      <c r="BL121" s="13" t="s">
        <v>113</v>
      </c>
      <c r="BM121" s="209" t="s">
        <v>128</v>
      </c>
    </row>
    <row r="122" s="2" customFormat="1">
      <c r="A122" s="34"/>
      <c r="B122" s="35"/>
      <c r="C122" s="36"/>
      <c r="D122" s="211" t="s">
        <v>115</v>
      </c>
      <c r="E122" s="36"/>
      <c r="F122" s="212" t="s">
        <v>129</v>
      </c>
      <c r="G122" s="36"/>
      <c r="H122" s="36"/>
      <c r="I122" s="213"/>
      <c r="J122" s="36"/>
      <c r="K122" s="36"/>
      <c r="L122" s="40"/>
      <c r="M122" s="214"/>
      <c r="N122" s="215"/>
      <c r="O122" s="87"/>
      <c r="P122" s="87"/>
      <c r="Q122" s="87"/>
      <c r="R122" s="87"/>
      <c r="S122" s="87"/>
      <c r="T122" s="87"/>
      <c r="U122" s="88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115</v>
      </c>
      <c r="AU122" s="13" t="s">
        <v>80</v>
      </c>
    </row>
    <row r="123" s="2" customFormat="1" ht="37.8" customHeight="1">
      <c r="A123" s="34"/>
      <c r="B123" s="35"/>
      <c r="C123" s="198" t="s">
        <v>130</v>
      </c>
      <c r="D123" s="198" t="s">
        <v>108</v>
      </c>
      <c r="E123" s="199" t="s">
        <v>131</v>
      </c>
      <c r="F123" s="200" t="s">
        <v>132</v>
      </c>
      <c r="G123" s="201" t="s">
        <v>111</v>
      </c>
      <c r="H123" s="202">
        <v>16</v>
      </c>
      <c r="I123" s="203"/>
      <c r="J123" s="204">
        <f>ROUND(I123*H123,2)</f>
        <v>0</v>
      </c>
      <c r="K123" s="200" t="s">
        <v>112</v>
      </c>
      <c r="L123" s="40"/>
      <c r="M123" s="205" t="s">
        <v>1</v>
      </c>
      <c r="N123" s="206" t="s">
        <v>40</v>
      </c>
      <c r="O123" s="87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7">
        <f>S123*H123</f>
        <v>0</v>
      </c>
      <c r="U123" s="208" t="s">
        <v>1</v>
      </c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9" t="s">
        <v>113</v>
      </c>
      <c r="AT123" s="209" t="s">
        <v>108</v>
      </c>
      <c r="AU123" s="209" t="s">
        <v>80</v>
      </c>
      <c r="AY123" s="13" t="s">
        <v>107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3" t="s">
        <v>80</v>
      </c>
      <c r="BK123" s="210">
        <f>ROUND(I123*H123,2)</f>
        <v>0</v>
      </c>
      <c r="BL123" s="13" t="s">
        <v>113</v>
      </c>
      <c r="BM123" s="209" t="s">
        <v>133</v>
      </c>
    </row>
    <row r="124" s="2" customFormat="1">
      <c r="A124" s="34"/>
      <c r="B124" s="35"/>
      <c r="C124" s="36"/>
      <c r="D124" s="211" t="s">
        <v>115</v>
      </c>
      <c r="E124" s="36"/>
      <c r="F124" s="212" t="s">
        <v>134</v>
      </c>
      <c r="G124" s="36"/>
      <c r="H124" s="36"/>
      <c r="I124" s="213"/>
      <c r="J124" s="36"/>
      <c r="K124" s="36"/>
      <c r="L124" s="40"/>
      <c r="M124" s="214"/>
      <c r="N124" s="215"/>
      <c r="O124" s="87"/>
      <c r="P124" s="87"/>
      <c r="Q124" s="87"/>
      <c r="R124" s="87"/>
      <c r="S124" s="87"/>
      <c r="T124" s="87"/>
      <c r="U124" s="88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115</v>
      </c>
      <c r="AU124" s="13" t="s">
        <v>80</v>
      </c>
    </row>
    <row r="125" s="2" customFormat="1" ht="24.15" customHeight="1">
      <c r="A125" s="34"/>
      <c r="B125" s="35"/>
      <c r="C125" s="198" t="s">
        <v>135</v>
      </c>
      <c r="D125" s="198" t="s">
        <v>108</v>
      </c>
      <c r="E125" s="199" t="s">
        <v>136</v>
      </c>
      <c r="F125" s="200" t="s">
        <v>137</v>
      </c>
      <c r="G125" s="201" t="s">
        <v>111</v>
      </c>
      <c r="H125" s="202">
        <v>134</v>
      </c>
      <c r="I125" s="203"/>
      <c r="J125" s="204">
        <f>ROUND(I125*H125,2)</f>
        <v>0</v>
      </c>
      <c r="K125" s="200" t="s">
        <v>112</v>
      </c>
      <c r="L125" s="40"/>
      <c r="M125" s="205" t="s">
        <v>1</v>
      </c>
      <c r="N125" s="206" t="s">
        <v>40</v>
      </c>
      <c r="O125" s="87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7">
        <f>S125*H125</f>
        <v>0</v>
      </c>
      <c r="U125" s="208" t="s">
        <v>1</v>
      </c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9" t="s">
        <v>113</v>
      </c>
      <c r="AT125" s="209" t="s">
        <v>108</v>
      </c>
      <c r="AU125" s="209" t="s">
        <v>80</v>
      </c>
      <c r="AY125" s="13" t="s">
        <v>107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3" t="s">
        <v>80</v>
      </c>
      <c r="BK125" s="210">
        <f>ROUND(I125*H125,2)</f>
        <v>0</v>
      </c>
      <c r="BL125" s="13" t="s">
        <v>113</v>
      </c>
      <c r="BM125" s="209" t="s">
        <v>138</v>
      </c>
    </row>
    <row r="126" s="2" customFormat="1">
      <c r="A126" s="34"/>
      <c r="B126" s="35"/>
      <c r="C126" s="36"/>
      <c r="D126" s="211" t="s">
        <v>115</v>
      </c>
      <c r="E126" s="36"/>
      <c r="F126" s="212" t="s">
        <v>139</v>
      </c>
      <c r="G126" s="36"/>
      <c r="H126" s="36"/>
      <c r="I126" s="213"/>
      <c r="J126" s="36"/>
      <c r="K126" s="36"/>
      <c r="L126" s="40"/>
      <c r="M126" s="214"/>
      <c r="N126" s="215"/>
      <c r="O126" s="87"/>
      <c r="P126" s="87"/>
      <c r="Q126" s="87"/>
      <c r="R126" s="87"/>
      <c r="S126" s="87"/>
      <c r="T126" s="87"/>
      <c r="U126" s="88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115</v>
      </c>
      <c r="AU126" s="13" t="s">
        <v>80</v>
      </c>
    </row>
    <row r="127" s="2" customFormat="1" ht="24.15" customHeight="1">
      <c r="A127" s="34"/>
      <c r="B127" s="35"/>
      <c r="C127" s="198" t="s">
        <v>140</v>
      </c>
      <c r="D127" s="198" t="s">
        <v>108</v>
      </c>
      <c r="E127" s="199" t="s">
        <v>141</v>
      </c>
      <c r="F127" s="200" t="s">
        <v>142</v>
      </c>
      <c r="G127" s="201" t="s">
        <v>111</v>
      </c>
      <c r="H127" s="202">
        <v>5</v>
      </c>
      <c r="I127" s="203"/>
      <c r="J127" s="204">
        <f>ROUND(I127*H127,2)</f>
        <v>0</v>
      </c>
      <c r="K127" s="200" t="s">
        <v>112</v>
      </c>
      <c r="L127" s="40"/>
      <c r="M127" s="205" t="s">
        <v>1</v>
      </c>
      <c r="N127" s="206" t="s">
        <v>40</v>
      </c>
      <c r="O127" s="87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7">
        <f>S127*H127</f>
        <v>0</v>
      </c>
      <c r="U127" s="208" t="s">
        <v>1</v>
      </c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9" t="s">
        <v>113</v>
      </c>
      <c r="AT127" s="209" t="s">
        <v>108</v>
      </c>
      <c r="AU127" s="209" t="s">
        <v>80</v>
      </c>
      <c r="AY127" s="13" t="s">
        <v>107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3" t="s">
        <v>80</v>
      </c>
      <c r="BK127" s="210">
        <f>ROUND(I127*H127,2)</f>
        <v>0</v>
      </c>
      <c r="BL127" s="13" t="s">
        <v>113</v>
      </c>
      <c r="BM127" s="209" t="s">
        <v>143</v>
      </c>
    </row>
    <row r="128" s="2" customFormat="1">
      <c r="A128" s="34"/>
      <c r="B128" s="35"/>
      <c r="C128" s="36"/>
      <c r="D128" s="211" t="s">
        <v>115</v>
      </c>
      <c r="E128" s="36"/>
      <c r="F128" s="212" t="s">
        <v>144</v>
      </c>
      <c r="G128" s="36"/>
      <c r="H128" s="36"/>
      <c r="I128" s="213"/>
      <c r="J128" s="36"/>
      <c r="K128" s="36"/>
      <c r="L128" s="40"/>
      <c r="M128" s="214"/>
      <c r="N128" s="215"/>
      <c r="O128" s="87"/>
      <c r="P128" s="87"/>
      <c r="Q128" s="87"/>
      <c r="R128" s="87"/>
      <c r="S128" s="87"/>
      <c r="T128" s="87"/>
      <c r="U128" s="88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115</v>
      </c>
      <c r="AU128" s="13" t="s">
        <v>80</v>
      </c>
    </row>
    <row r="129" s="2" customFormat="1" ht="24.15" customHeight="1">
      <c r="A129" s="34"/>
      <c r="B129" s="35"/>
      <c r="C129" s="198" t="s">
        <v>145</v>
      </c>
      <c r="D129" s="198" t="s">
        <v>108</v>
      </c>
      <c r="E129" s="199" t="s">
        <v>146</v>
      </c>
      <c r="F129" s="200" t="s">
        <v>147</v>
      </c>
      <c r="G129" s="201" t="s">
        <v>111</v>
      </c>
      <c r="H129" s="202">
        <v>20</v>
      </c>
      <c r="I129" s="203"/>
      <c r="J129" s="204">
        <f>ROUND(I129*H129,2)</f>
        <v>0</v>
      </c>
      <c r="K129" s="200" t="s">
        <v>112</v>
      </c>
      <c r="L129" s="40"/>
      <c r="M129" s="205" t="s">
        <v>1</v>
      </c>
      <c r="N129" s="206" t="s">
        <v>40</v>
      </c>
      <c r="O129" s="87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7">
        <f>S129*H129</f>
        <v>0</v>
      </c>
      <c r="U129" s="208" t="s">
        <v>1</v>
      </c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9" t="s">
        <v>113</v>
      </c>
      <c r="AT129" s="209" t="s">
        <v>108</v>
      </c>
      <c r="AU129" s="209" t="s">
        <v>80</v>
      </c>
      <c r="AY129" s="13" t="s">
        <v>107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3" t="s">
        <v>80</v>
      </c>
      <c r="BK129" s="210">
        <f>ROUND(I129*H129,2)</f>
        <v>0</v>
      </c>
      <c r="BL129" s="13" t="s">
        <v>113</v>
      </c>
      <c r="BM129" s="209" t="s">
        <v>148</v>
      </c>
    </row>
    <row r="130" s="2" customFormat="1">
      <c r="A130" s="34"/>
      <c r="B130" s="35"/>
      <c r="C130" s="36"/>
      <c r="D130" s="211" t="s">
        <v>115</v>
      </c>
      <c r="E130" s="36"/>
      <c r="F130" s="212" t="s">
        <v>149</v>
      </c>
      <c r="G130" s="36"/>
      <c r="H130" s="36"/>
      <c r="I130" s="213"/>
      <c r="J130" s="36"/>
      <c r="K130" s="36"/>
      <c r="L130" s="40"/>
      <c r="M130" s="214"/>
      <c r="N130" s="215"/>
      <c r="O130" s="87"/>
      <c r="P130" s="87"/>
      <c r="Q130" s="87"/>
      <c r="R130" s="87"/>
      <c r="S130" s="87"/>
      <c r="T130" s="87"/>
      <c r="U130" s="88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115</v>
      </c>
      <c r="AU130" s="13" t="s">
        <v>80</v>
      </c>
    </row>
    <row r="131" s="2" customFormat="1" ht="24.15" customHeight="1">
      <c r="A131" s="34"/>
      <c r="B131" s="35"/>
      <c r="C131" s="198" t="s">
        <v>150</v>
      </c>
      <c r="D131" s="198" t="s">
        <v>108</v>
      </c>
      <c r="E131" s="199" t="s">
        <v>151</v>
      </c>
      <c r="F131" s="200" t="s">
        <v>152</v>
      </c>
      <c r="G131" s="201" t="s">
        <v>111</v>
      </c>
      <c r="H131" s="202">
        <v>11</v>
      </c>
      <c r="I131" s="203"/>
      <c r="J131" s="204">
        <f>ROUND(I131*H131,2)</f>
        <v>0</v>
      </c>
      <c r="K131" s="200" t="s">
        <v>112</v>
      </c>
      <c r="L131" s="40"/>
      <c r="M131" s="205" t="s">
        <v>1</v>
      </c>
      <c r="N131" s="206" t="s">
        <v>40</v>
      </c>
      <c r="O131" s="87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7">
        <f>S131*H131</f>
        <v>0</v>
      </c>
      <c r="U131" s="208" t="s">
        <v>1</v>
      </c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9" t="s">
        <v>113</v>
      </c>
      <c r="AT131" s="209" t="s">
        <v>108</v>
      </c>
      <c r="AU131" s="209" t="s">
        <v>80</v>
      </c>
      <c r="AY131" s="13" t="s">
        <v>107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3" t="s">
        <v>80</v>
      </c>
      <c r="BK131" s="210">
        <f>ROUND(I131*H131,2)</f>
        <v>0</v>
      </c>
      <c r="BL131" s="13" t="s">
        <v>113</v>
      </c>
      <c r="BM131" s="209" t="s">
        <v>153</v>
      </c>
    </row>
    <row r="132" s="2" customFormat="1">
      <c r="A132" s="34"/>
      <c r="B132" s="35"/>
      <c r="C132" s="36"/>
      <c r="D132" s="211" t="s">
        <v>115</v>
      </c>
      <c r="E132" s="36"/>
      <c r="F132" s="212" t="s">
        <v>154</v>
      </c>
      <c r="G132" s="36"/>
      <c r="H132" s="36"/>
      <c r="I132" s="213"/>
      <c r="J132" s="36"/>
      <c r="K132" s="36"/>
      <c r="L132" s="40"/>
      <c r="M132" s="214"/>
      <c r="N132" s="215"/>
      <c r="O132" s="87"/>
      <c r="P132" s="87"/>
      <c r="Q132" s="87"/>
      <c r="R132" s="87"/>
      <c r="S132" s="87"/>
      <c r="T132" s="87"/>
      <c r="U132" s="88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115</v>
      </c>
      <c r="AU132" s="13" t="s">
        <v>80</v>
      </c>
    </row>
    <row r="133" s="2" customFormat="1" ht="21.75" customHeight="1">
      <c r="A133" s="34"/>
      <c r="B133" s="35"/>
      <c r="C133" s="198" t="s">
        <v>155</v>
      </c>
      <c r="D133" s="198" t="s">
        <v>108</v>
      </c>
      <c r="E133" s="199" t="s">
        <v>156</v>
      </c>
      <c r="F133" s="200" t="s">
        <v>157</v>
      </c>
      <c r="G133" s="201" t="s">
        <v>111</v>
      </c>
      <c r="H133" s="202">
        <v>4</v>
      </c>
      <c r="I133" s="203"/>
      <c r="J133" s="204">
        <f>ROUND(I133*H133,2)</f>
        <v>0</v>
      </c>
      <c r="K133" s="200" t="s">
        <v>112</v>
      </c>
      <c r="L133" s="40"/>
      <c r="M133" s="205" t="s">
        <v>1</v>
      </c>
      <c r="N133" s="206" t="s">
        <v>40</v>
      </c>
      <c r="O133" s="87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7">
        <f>S133*H133</f>
        <v>0</v>
      </c>
      <c r="U133" s="208" t="s">
        <v>1</v>
      </c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9" t="s">
        <v>113</v>
      </c>
      <c r="AT133" s="209" t="s">
        <v>108</v>
      </c>
      <c r="AU133" s="209" t="s">
        <v>80</v>
      </c>
      <c r="AY133" s="13" t="s">
        <v>107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3" t="s">
        <v>80</v>
      </c>
      <c r="BK133" s="210">
        <f>ROUND(I133*H133,2)</f>
        <v>0</v>
      </c>
      <c r="BL133" s="13" t="s">
        <v>113</v>
      </c>
      <c r="BM133" s="209" t="s">
        <v>158</v>
      </c>
    </row>
    <row r="134" s="2" customFormat="1">
      <c r="A134" s="34"/>
      <c r="B134" s="35"/>
      <c r="C134" s="36"/>
      <c r="D134" s="211" t="s">
        <v>115</v>
      </c>
      <c r="E134" s="36"/>
      <c r="F134" s="212" t="s">
        <v>159</v>
      </c>
      <c r="G134" s="36"/>
      <c r="H134" s="36"/>
      <c r="I134" s="213"/>
      <c r="J134" s="36"/>
      <c r="K134" s="36"/>
      <c r="L134" s="40"/>
      <c r="M134" s="214"/>
      <c r="N134" s="215"/>
      <c r="O134" s="87"/>
      <c r="P134" s="87"/>
      <c r="Q134" s="87"/>
      <c r="R134" s="87"/>
      <c r="S134" s="87"/>
      <c r="T134" s="87"/>
      <c r="U134" s="88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115</v>
      </c>
      <c r="AU134" s="13" t="s">
        <v>80</v>
      </c>
    </row>
    <row r="135" s="2" customFormat="1" ht="24.15" customHeight="1">
      <c r="A135" s="34"/>
      <c r="B135" s="35"/>
      <c r="C135" s="198" t="s">
        <v>160</v>
      </c>
      <c r="D135" s="198" t="s">
        <v>108</v>
      </c>
      <c r="E135" s="199" t="s">
        <v>161</v>
      </c>
      <c r="F135" s="200" t="s">
        <v>162</v>
      </c>
      <c r="G135" s="201" t="s">
        <v>111</v>
      </c>
      <c r="H135" s="202">
        <v>15</v>
      </c>
      <c r="I135" s="203"/>
      <c r="J135" s="204">
        <f>ROUND(I135*H135,2)</f>
        <v>0</v>
      </c>
      <c r="K135" s="200" t="s">
        <v>112</v>
      </c>
      <c r="L135" s="40"/>
      <c r="M135" s="205" t="s">
        <v>1</v>
      </c>
      <c r="N135" s="206" t="s">
        <v>40</v>
      </c>
      <c r="O135" s="87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7">
        <f>S135*H135</f>
        <v>0</v>
      </c>
      <c r="U135" s="208" t="s">
        <v>1</v>
      </c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9" t="s">
        <v>113</v>
      </c>
      <c r="AT135" s="209" t="s">
        <v>108</v>
      </c>
      <c r="AU135" s="209" t="s">
        <v>80</v>
      </c>
      <c r="AY135" s="13" t="s">
        <v>107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3" t="s">
        <v>80</v>
      </c>
      <c r="BK135" s="210">
        <f>ROUND(I135*H135,2)</f>
        <v>0</v>
      </c>
      <c r="BL135" s="13" t="s">
        <v>113</v>
      </c>
      <c r="BM135" s="209" t="s">
        <v>163</v>
      </c>
    </row>
    <row r="136" s="2" customFormat="1">
      <c r="A136" s="34"/>
      <c r="B136" s="35"/>
      <c r="C136" s="36"/>
      <c r="D136" s="211" t="s">
        <v>115</v>
      </c>
      <c r="E136" s="36"/>
      <c r="F136" s="212" t="s">
        <v>164</v>
      </c>
      <c r="G136" s="36"/>
      <c r="H136" s="36"/>
      <c r="I136" s="213"/>
      <c r="J136" s="36"/>
      <c r="K136" s="36"/>
      <c r="L136" s="40"/>
      <c r="M136" s="214"/>
      <c r="N136" s="215"/>
      <c r="O136" s="87"/>
      <c r="P136" s="87"/>
      <c r="Q136" s="87"/>
      <c r="R136" s="87"/>
      <c r="S136" s="87"/>
      <c r="T136" s="87"/>
      <c r="U136" s="88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115</v>
      </c>
      <c r="AU136" s="13" t="s">
        <v>80</v>
      </c>
    </row>
    <row r="137" s="2" customFormat="1" ht="24.15" customHeight="1">
      <c r="A137" s="34"/>
      <c r="B137" s="35"/>
      <c r="C137" s="198" t="s">
        <v>165</v>
      </c>
      <c r="D137" s="198" t="s">
        <v>108</v>
      </c>
      <c r="E137" s="199" t="s">
        <v>166</v>
      </c>
      <c r="F137" s="200" t="s">
        <v>167</v>
      </c>
      <c r="G137" s="201" t="s">
        <v>111</v>
      </c>
      <c r="H137" s="202">
        <v>2</v>
      </c>
      <c r="I137" s="203"/>
      <c r="J137" s="204">
        <f>ROUND(I137*H137,2)</f>
        <v>0</v>
      </c>
      <c r="K137" s="200" t="s">
        <v>112</v>
      </c>
      <c r="L137" s="40"/>
      <c r="M137" s="205" t="s">
        <v>1</v>
      </c>
      <c r="N137" s="206" t="s">
        <v>40</v>
      </c>
      <c r="O137" s="87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7">
        <f>S137*H137</f>
        <v>0</v>
      </c>
      <c r="U137" s="208" t="s">
        <v>1</v>
      </c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9" t="s">
        <v>113</v>
      </c>
      <c r="AT137" s="209" t="s">
        <v>108</v>
      </c>
      <c r="AU137" s="209" t="s">
        <v>80</v>
      </c>
      <c r="AY137" s="13" t="s">
        <v>107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3" t="s">
        <v>80</v>
      </c>
      <c r="BK137" s="210">
        <f>ROUND(I137*H137,2)</f>
        <v>0</v>
      </c>
      <c r="BL137" s="13" t="s">
        <v>113</v>
      </c>
      <c r="BM137" s="209" t="s">
        <v>168</v>
      </c>
    </row>
    <row r="138" s="2" customFormat="1">
      <c r="A138" s="34"/>
      <c r="B138" s="35"/>
      <c r="C138" s="36"/>
      <c r="D138" s="211" t="s">
        <v>115</v>
      </c>
      <c r="E138" s="36"/>
      <c r="F138" s="212" t="s">
        <v>169</v>
      </c>
      <c r="G138" s="36"/>
      <c r="H138" s="36"/>
      <c r="I138" s="213"/>
      <c r="J138" s="36"/>
      <c r="K138" s="36"/>
      <c r="L138" s="40"/>
      <c r="M138" s="214"/>
      <c r="N138" s="215"/>
      <c r="O138" s="87"/>
      <c r="P138" s="87"/>
      <c r="Q138" s="87"/>
      <c r="R138" s="87"/>
      <c r="S138" s="87"/>
      <c r="T138" s="87"/>
      <c r="U138" s="88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115</v>
      </c>
      <c r="AU138" s="13" t="s">
        <v>80</v>
      </c>
    </row>
    <row r="139" s="2" customFormat="1" ht="24.15" customHeight="1">
      <c r="A139" s="34"/>
      <c r="B139" s="35"/>
      <c r="C139" s="198" t="s">
        <v>170</v>
      </c>
      <c r="D139" s="198" t="s">
        <v>108</v>
      </c>
      <c r="E139" s="199" t="s">
        <v>171</v>
      </c>
      <c r="F139" s="200" t="s">
        <v>172</v>
      </c>
      <c r="G139" s="201" t="s">
        <v>111</v>
      </c>
      <c r="H139" s="202">
        <v>16</v>
      </c>
      <c r="I139" s="203"/>
      <c r="J139" s="204">
        <f>ROUND(I139*H139,2)</f>
        <v>0</v>
      </c>
      <c r="K139" s="200" t="s">
        <v>112</v>
      </c>
      <c r="L139" s="40"/>
      <c r="M139" s="205" t="s">
        <v>1</v>
      </c>
      <c r="N139" s="206" t="s">
        <v>40</v>
      </c>
      <c r="O139" s="87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7">
        <f>S139*H139</f>
        <v>0</v>
      </c>
      <c r="U139" s="208" t="s">
        <v>1</v>
      </c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9" t="s">
        <v>113</v>
      </c>
      <c r="AT139" s="209" t="s">
        <v>108</v>
      </c>
      <c r="AU139" s="209" t="s">
        <v>80</v>
      </c>
      <c r="AY139" s="13" t="s">
        <v>107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3" t="s">
        <v>80</v>
      </c>
      <c r="BK139" s="210">
        <f>ROUND(I139*H139,2)</f>
        <v>0</v>
      </c>
      <c r="BL139" s="13" t="s">
        <v>113</v>
      </c>
      <c r="BM139" s="209" t="s">
        <v>173</v>
      </c>
    </row>
    <row r="140" s="2" customFormat="1">
      <c r="A140" s="34"/>
      <c r="B140" s="35"/>
      <c r="C140" s="36"/>
      <c r="D140" s="211" t="s">
        <v>115</v>
      </c>
      <c r="E140" s="36"/>
      <c r="F140" s="212" t="s">
        <v>174</v>
      </c>
      <c r="G140" s="36"/>
      <c r="H140" s="36"/>
      <c r="I140" s="213"/>
      <c r="J140" s="36"/>
      <c r="K140" s="36"/>
      <c r="L140" s="40"/>
      <c r="M140" s="214"/>
      <c r="N140" s="215"/>
      <c r="O140" s="87"/>
      <c r="P140" s="87"/>
      <c r="Q140" s="87"/>
      <c r="R140" s="87"/>
      <c r="S140" s="87"/>
      <c r="T140" s="87"/>
      <c r="U140" s="88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115</v>
      </c>
      <c r="AU140" s="13" t="s">
        <v>80</v>
      </c>
    </row>
    <row r="141" s="2" customFormat="1" ht="24.15" customHeight="1">
      <c r="A141" s="34"/>
      <c r="B141" s="35"/>
      <c r="C141" s="198" t="s">
        <v>175</v>
      </c>
      <c r="D141" s="198" t="s">
        <v>108</v>
      </c>
      <c r="E141" s="199" t="s">
        <v>176</v>
      </c>
      <c r="F141" s="200" t="s">
        <v>177</v>
      </c>
      <c r="G141" s="201" t="s">
        <v>111</v>
      </c>
      <c r="H141" s="202">
        <v>50</v>
      </c>
      <c r="I141" s="203"/>
      <c r="J141" s="204">
        <f>ROUND(I141*H141,2)</f>
        <v>0</v>
      </c>
      <c r="K141" s="200" t="s">
        <v>112</v>
      </c>
      <c r="L141" s="40"/>
      <c r="M141" s="205" t="s">
        <v>1</v>
      </c>
      <c r="N141" s="206" t="s">
        <v>40</v>
      </c>
      <c r="O141" s="87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7">
        <f>S141*H141</f>
        <v>0</v>
      </c>
      <c r="U141" s="208" t="s">
        <v>1</v>
      </c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9" t="s">
        <v>113</v>
      </c>
      <c r="AT141" s="209" t="s">
        <v>108</v>
      </c>
      <c r="AU141" s="209" t="s">
        <v>80</v>
      </c>
      <c r="AY141" s="13" t="s">
        <v>107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3" t="s">
        <v>80</v>
      </c>
      <c r="BK141" s="210">
        <f>ROUND(I141*H141,2)</f>
        <v>0</v>
      </c>
      <c r="BL141" s="13" t="s">
        <v>113</v>
      </c>
      <c r="BM141" s="209" t="s">
        <v>178</v>
      </c>
    </row>
    <row r="142" s="2" customFormat="1">
      <c r="A142" s="34"/>
      <c r="B142" s="35"/>
      <c r="C142" s="36"/>
      <c r="D142" s="211" t="s">
        <v>115</v>
      </c>
      <c r="E142" s="36"/>
      <c r="F142" s="212" t="s">
        <v>179</v>
      </c>
      <c r="G142" s="36"/>
      <c r="H142" s="36"/>
      <c r="I142" s="213"/>
      <c r="J142" s="36"/>
      <c r="K142" s="36"/>
      <c r="L142" s="40"/>
      <c r="M142" s="214"/>
      <c r="N142" s="215"/>
      <c r="O142" s="87"/>
      <c r="P142" s="87"/>
      <c r="Q142" s="87"/>
      <c r="R142" s="87"/>
      <c r="S142" s="87"/>
      <c r="T142" s="87"/>
      <c r="U142" s="88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115</v>
      </c>
      <c r="AU142" s="13" t="s">
        <v>80</v>
      </c>
    </row>
    <row r="143" s="2" customFormat="1" ht="21.75" customHeight="1">
      <c r="A143" s="34"/>
      <c r="B143" s="35"/>
      <c r="C143" s="198" t="s">
        <v>8</v>
      </c>
      <c r="D143" s="198" t="s">
        <v>108</v>
      </c>
      <c r="E143" s="199" t="s">
        <v>180</v>
      </c>
      <c r="F143" s="200" t="s">
        <v>181</v>
      </c>
      <c r="G143" s="201" t="s">
        <v>111</v>
      </c>
      <c r="H143" s="202">
        <v>1</v>
      </c>
      <c r="I143" s="203"/>
      <c r="J143" s="204">
        <f>ROUND(I143*H143,2)</f>
        <v>0</v>
      </c>
      <c r="K143" s="200" t="s">
        <v>112</v>
      </c>
      <c r="L143" s="40"/>
      <c r="M143" s="205" t="s">
        <v>1</v>
      </c>
      <c r="N143" s="206" t="s">
        <v>40</v>
      </c>
      <c r="O143" s="87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7">
        <f>S143*H143</f>
        <v>0</v>
      </c>
      <c r="U143" s="208" t="s">
        <v>1</v>
      </c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9" t="s">
        <v>113</v>
      </c>
      <c r="AT143" s="209" t="s">
        <v>108</v>
      </c>
      <c r="AU143" s="209" t="s">
        <v>80</v>
      </c>
      <c r="AY143" s="13" t="s">
        <v>107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3" t="s">
        <v>80</v>
      </c>
      <c r="BK143" s="210">
        <f>ROUND(I143*H143,2)</f>
        <v>0</v>
      </c>
      <c r="BL143" s="13" t="s">
        <v>113</v>
      </c>
      <c r="BM143" s="209" t="s">
        <v>182</v>
      </c>
    </row>
    <row r="144" s="2" customFormat="1">
      <c r="A144" s="34"/>
      <c r="B144" s="35"/>
      <c r="C144" s="36"/>
      <c r="D144" s="211" t="s">
        <v>115</v>
      </c>
      <c r="E144" s="36"/>
      <c r="F144" s="212" t="s">
        <v>183</v>
      </c>
      <c r="G144" s="36"/>
      <c r="H144" s="36"/>
      <c r="I144" s="213"/>
      <c r="J144" s="36"/>
      <c r="K144" s="36"/>
      <c r="L144" s="40"/>
      <c r="M144" s="214"/>
      <c r="N144" s="215"/>
      <c r="O144" s="87"/>
      <c r="P144" s="87"/>
      <c r="Q144" s="87"/>
      <c r="R144" s="87"/>
      <c r="S144" s="87"/>
      <c r="T144" s="87"/>
      <c r="U144" s="88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115</v>
      </c>
      <c r="AU144" s="13" t="s">
        <v>80</v>
      </c>
    </row>
    <row r="145" s="2" customFormat="1" ht="62.7" customHeight="1">
      <c r="A145" s="34"/>
      <c r="B145" s="35"/>
      <c r="C145" s="198" t="s">
        <v>184</v>
      </c>
      <c r="D145" s="198" t="s">
        <v>108</v>
      </c>
      <c r="E145" s="199" t="s">
        <v>185</v>
      </c>
      <c r="F145" s="200" t="s">
        <v>186</v>
      </c>
      <c r="G145" s="201" t="s">
        <v>111</v>
      </c>
      <c r="H145" s="202">
        <v>1</v>
      </c>
      <c r="I145" s="203"/>
      <c r="J145" s="204">
        <f>ROUND(I145*H145,2)</f>
        <v>0</v>
      </c>
      <c r="K145" s="200" t="s">
        <v>112</v>
      </c>
      <c r="L145" s="40"/>
      <c r="M145" s="205" t="s">
        <v>1</v>
      </c>
      <c r="N145" s="206" t="s">
        <v>40</v>
      </c>
      <c r="O145" s="87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7">
        <f>S145*H145</f>
        <v>0</v>
      </c>
      <c r="U145" s="208" t="s">
        <v>1</v>
      </c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9" t="s">
        <v>113</v>
      </c>
      <c r="AT145" s="209" t="s">
        <v>108</v>
      </c>
      <c r="AU145" s="209" t="s">
        <v>80</v>
      </c>
      <c r="AY145" s="13" t="s">
        <v>107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3" t="s">
        <v>80</v>
      </c>
      <c r="BK145" s="210">
        <f>ROUND(I145*H145,2)</f>
        <v>0</v>
      </c>
      <c r="BL145" s="13" t="s">
        <v>113</v>
      </c>
      <c r="BM145" s="209" t="s">
        <v>187</v>
      </c>
    </row>
    <row r="146" s="2" customFormat="1">
      <c r="A146" s="34"/>
      <c r="B146" s="35"/>
      <c r="C146" s="36"/>
      <c r="D146" s="211" t="s">
        <v>115</v>
      </c>
      <c r="E146" s="36"/>
      <c r="F146" s="212" t="s">
        <v>188</v>
      </c>
      <c r="G146" s="36"/>
      <c r="H146" s="36"/>
      <c r="I146" s="213"/>
      <c r="J146" s="36"/>
      <c r="K146" s="36"/>
      <c r="L146" s="40"/>
      <c r="M146" s="214"/>
      <c r="N146" s="215"/>
      <c r="O146" s="87"/>
      <c r="P146" s="87"/>
      <c r="Q146" s="87"/>
      <c r="R146" s="87"/>
      <c r="S146" s="87"/>
      <c r="T146" s="87"/>
      <c r="U146" s="88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115</v>
      </c>
      <c r="AU146" s="13" t="s">
        <v>80</v>
      </c>
    </row>
    <row r="147" s="2" customFormat="1">
      <c r="A147" s="34"/>
      <c r="B147" s="35"/>
      <c r="C147" s="36"/>
      <c r="D147" s="211" t="s">
        <v>189</v>
      </c>
      <c r="E147" s="36"/>
      <c r="F147" s="216" t="s">
        <v>190</v>
      </c>
      <c r="G147" s="36"/>
      <c r="H147" s="36"/>
      <c r="I147" s="213"/>
      <c r="J147" s="36"/>
      <c r="K147" s="36"/>
      <c r="L147" s="40"/>
      <c r="M147" s="214"/>
      <c r="N147" s="215"/>
      <c r="O147" s="87"/>
      <c r="P147" s="87"/>
      <c r="Q147" s="87"/>
      <c r="R147" s="87"/>
      <c r="S147" s="87"/>
      <c r="T147" s="87"/>
      <c r="U147" s="88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189</v>
      </c>
      <c r="AU147" s="13" t="s">
        <v>80</v>
      </c>
    </row>
    <row r="148" s="2" customFormat="1" ht="62.7" customHeight="1">
      <c r="A148" s="34"/>
      <c r="B148" s="35"/>
      <c r="C148" s="198" t="s">
        <v>191</v>
      </c>
      <c r="D148" s="198" t="s">
        <v>108</v>
      </c>
      <c r="E148" s="199" t="s">
        <v>192</v>
      </c>
      <c r="F148" s="200" t="s">
        <v>193</v>
      </c>
      <c r="G148" s="201" t="s">
        <v>111</v>
      </c>
      <c r="H148" s="202">
        <v>1</v>
      </c>
      <c r="I148" s="203"/>
      <c r="J148" s="204">
        <f>ROUND(I148*H148,2)</f>
        <v>0</v>
      </c>
      <c r="K148" s="200" t="s">
        <v>112</v>
      </c>
      <c r="L148" s="40"/>
      <c r="M148" s="205" t="s">
        <v>1</v>
      </c>
      <c r="N148" s="206" t="s">
        <v>40</v>
      </c>
      <c r="O148" s="87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7">
        <f>S148*H148</f>
        <v>0</v>
      </c>
      <c r="U148" s="208" t="s">
        <v>1</v>
      </c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9" t="s">
        <v>113</v>
      </c>
      <c r="AT148" s="209" t="s">
        <v>108</v>
      </c>
      <c r="AU148" s="209" t="s">
        <v>80</v>
      </c>
      <c r="AY148" s="13" t="s">
        <v>107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3" t="s">
        <v>80</v>
      </c>
      <c r="BK148" s="210">
        <f>ROUND(I148*H148,2)</f>
        <v>0</v>
      </c>
      <c r="BL148" s="13" t="s">
        <v>113</v>
      </c>
      <c r="BM148" s="209" t="s">
        <v>194</v>
      </c>
    </row>
    <row r="149" s="2" customFormat="1">
      <c r="A149" s="34"/>
      <c r="B149" s="35"/>
      <c r="C149" s="36"/>
      <c r="D149" s="211" t="s">
        <v>115</v>
      </c>
      <c r="E149" s="36"/>
      <c r="F149" s="212" t="s">
        <v>195</v>
      </c>
      <c r="G149" s="36"/>
      <c r="H149" s="36"/>
      <c r="I149" s="213"/>
      <c r="J149" s="36"/>
      <c r="K149" s="36"/>
      <c r="L149" s="40"/>
      <c r="M149" s="214"/>
      <c r="N149" s="215"/>
      <c r="O149" s="87"/>
      <c r="P149" s="87"/>
      <c r="Q149" s="87"/>
      <c r="R149" s="87"/>
      <c r="S149" s="87"/>
      <c r="T149" s="87"/>
      <c r="U149" s="88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115</v>
      </c>
      <c r="AU149" s="13" t="s">
        <v>80</v>
      </c>
    </row>
    <row r="150" s="2" customFormat="1">
      <c r="A150" s="34"/>
      <c r="B150" s="35"/>
      <c r="C150" s="36"/>
      <c r="D150" s="211" t="s">
        <v>189</v>
      </c>
      <c r="E150" s="36"/>
      <c r="F150" s="216" t="s">
        <v>190</v>
      </c>
      <c r="G150" s="36"/>
      <c r="H150" s="36"/>
      <c r="I150" s="213"/>
      <c r="J150" s="36"/>
      <c r="K150" s="36"/>
      <c r="L150" s="40"/>
      <c r="M150" s="214"/>
      <c r="N150" s="215"/>
      <c r="O150" s="87"/>
      <c r="P150" s="87"/>
      <c r="Q150" s="87"/>
      <c r="R150" s="87"/>
      <c r="S150" s="87"/>
      <c r="T150" s="87"/>
      <c r="U150" s="88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189</v>
      </c>
      <c r="AU150" s="13" t="s">
        <v>80</v>
      </c>
    </row>
    <row r="151" s="2" customFormat="1" ht="62.7" customHeight="1">
      <c r="A151" s="34"/>
      <c r="B151" s="35"/>
      <c r="C151" s="198" t="s">
        <v>196</v>
      </c>
      <c r="D151" s="198" t="s">
        <v>108</v>
      </c>
      <c r="E151" s="199" t="s">
        <v>197</v>
      </c>
      <c r="F151" s="200" t="s">
        <v>198</v>
      </c>
      <c r="G151" s="201" t="s">
        <v>111</v>
      </c>
      <c r="H151" s="202">
        <v>1</v>
      </c>
      <c r="I151" s="203"/>
      <c r="J151" s="204">
        <f>ROUND(I151*H151,2)</f>
        <v>0</v>
      </c>
      <c r="K151" s="200" t="s">
        <v>112</v>
      </c>
      <c r="L151" s="40"/>
      <c r="M151" s="205" t="s">
        <v>1</v>
      </c>
      <c r="N151" s="206" t="s">
        <v>40</v>
      </c>
      <c r="O151" s="87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7">
        <f>S151*H151</f>
        <v>0</v>
      </c>
      <c r="U151" s="208" t="s">
        <v>1</v>
      </c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9" t="s">
        <v>113</v>
      </c>
      <c r="AT151" s="209" t="s">
        <v>108</v>
      </c>
      <c r="AU151" s="209" t="s">
        <v>80</v>
      </c>
      <c r="AY151" s="13" t="s">
        <v>107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3" t="s">
        <v>80</v>
      </c>
      <c r="BK151" s="210">
        <f>ROUND(I151*H151,2)</f>
        <v>0</v>
      </c>
      <c r="BL151" s="13" t="s">
        <v>113</v>
      </c>
      <c r="BM151" s="209" t="s">
        <v>199</v>
      </c>
    </row>
    <row r="152" s="2" customFormat="1">
      <c r="A152" s="34"/>
      <c r="B152" s="35"/>
      <c r="C152" s="36"/>
      <c r="D152" s="211" t="s">
        <v>115</v>
      </c>
      <c r="E152" s="36"/>
      <c r="F152" s="212" t="s">
        <v>200</v>
      </c>
      <c r="G152" s="36"/>
      <c r="H152" s="36"/>
      <c r="I152" s="213"/>
      <c r="J152" s="36"/>
      <c r="K152" s="36"/>
      <c r="L152" s="40"/>
      <c r="M152" s="214"/>
      <c r="N152" s="215"/>
      <c r="O152" s="87"/>
      <c r="P152" s="87"/>
      <c r="Q152" s="87"/>
      <c r="R152" s="87"/>
      <c r="S152" s="87"/>
      <c r="T152" s="87"/>
      <c r="U152" s="88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115</v>
      </c>
      <c r="AU152" s="13" t="s">
        <v>80</v>
      </c>
    </row>
    <row r="153" s="2" customFormat="1">
      <c r="A153" s="34"/>
      <c r="B153" s="35"/>
      <c r="C153" s="36"/>
      <c r="D153" s="211" t="s">
        <v>189</v>
      </c>
      <c r="E153" s="36"/>
      <c r="F153" s="216" t="s">
        <v>190</v>
      </c>
      <c r="G153" s="36"/>
      <c r="H153" s="36"/>
      <c r="I153" s="213"/>
      <c r="J153" s="36"/>
      <c r="K153" s="36"/>
      <c r="L153" s="40"/>
      <c r="M153" s="214"/>
      <c r="N153" s="215"/>
      <c r="O153" s="87"/>
      <c r="P153" s="87"/>
      <c r="Q153" s="87"/>
      <c r="R153" s="87"/>
      <c r="S153" s="87"/>
      <c r="T153" s="87"/>
      <c r="U153" s="88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189</v>
      </c>
      <c r="AU153" s="13" t="s">
        <v>80</v>
      </c>
    </row>
    <row r="154" s="2" customFormat="1" ht="62.7" customHeight="1">
      <c r="A154" s="34"/>
      <c r="B154" s="35"/>
      <c r="C154" s="198" t="s">
        <v>201</v>
      </c>
      <c r="D154" s="198" t="s">
        <v>108</v>
      </c>
      <c r="E154" s="199" t="s">
        <v>202</v>
      </c>
      <c r="F154" s="200" t="s">
        <v>203</v>
      </c>
      <c r="G154" s="201" t="s">
        <v>111</v>
      </c>
      <c r="H154" s="202">
        <v>1</v>
      </c>
      <c r="I154" s="203"/>
      <c r="J154" s="204">
        <f>ROUND(I154*H154,2)</f>
        <v>0</v>
      </c>
      <c r="K154" s="200" t="s">
        <v>112</v>
      </c>
      <c r="L154" s="40"/>
      <c r="M154" s="205" t="s">
        <v>1</v>
      </c>
      <c r="N154" s="206" t="s">
        <v>40</v>
      </c>
      <c r="O154" s="87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7">
        <f>S154*H154</f>
        <v>0</v>
      </c>
      <c r="U154" s="208" t="s">
        <v>1</v>
      </c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9" t="s">
        <v>113</v>
      </c>
      <c r="AT154" s="209" t="s">
        <v>108</v>
      </c>
      <c r="AU154" s="209" t="s">
        <v>80</v>
      </c>
      <c r="AY154" s="13" t="s">
        <v>107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3" t="s">
        <v>80</v>
      </c>
      <c r="BK154" s="210">
        <f>ROUND(I154*H154,2)</f>
        <v>0</v>
      </c>
      <c r="BL154" s="13" t="s">
        <v>113</v>
      </c>
      <c r="BM154" s="209" t="s">
        <v>204</v>
      </c>
    </row>
    <row r="155" s="2" customFormat="1">
      <c r="A155" s="34"/>
      <c r="B155" s="35"/>
      <c r="C155" s="36"/>
      <c r="D155" s="211" t="s">
        <v>115</v>
      </c>
      <c r="E155" s="36"/>
      <c r="F155" s="212" t="s">
        <v>205</v>
      </c>
      <c r="G155" s="36"/>
      <c r="H155" s="36"/>
      <c r="I155" s="213"/>
      <c r="J155" s="36"/>
      <c r="K155" s="36"/>
      <c r="L155" s="40"/>
      <c r="M155" s="214"/>
      <c r="N155" s="215"/>
      <c r="O155" s="87"/>
      <c r="P155" s="87"/>
      <c r="Q155" s="87"/>
      <c r="R155" s="87"/>
      <c r="S155" s="87"/>
      <c r="T155" s="87"/>
      <c r="U155" s="88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115</v>
      </c>
      <c r="AU155" s="13" t="s">
        <v>80</v>
      </c>
    </row>
    <row r="156" s="2" customFormat="1">
      <c r="A156" s="34"/>
      <c r="B156" s="35"/>
      <c r="C156" s="36"/>
      <c r="D156" s="211" t="s">
        <v>189</v>
      </c>
      <c r="E156" s="36"/>
      <c r="F156" s="216" t="s">
        <v>190</v>
      </c>
      <c r="G156" s="36"/>
      <c r="H156" s="36"/>
      <c r="I156" s="213"/>
      <c r="J156" s="36"/>
      <c r="K156" s="36"/>
      <c r="L156" s="40"/>
      <c r="M156" s="214"/>
      <c r="N156" s="215"/>
      <c r="O156" s="87"/>
      <c r="P156" s="87"/>
      <c r="Q156" s="87"/>
      <c r="R156" s="87"/>
      <c r="S156" s="87"/>
      <c r="T156" s="87"/>
      <c r="U156" s="88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189</v>
      </c>
      <c r="AU156" s="13" t="s">
        <v>80</v>
      </c>
    </row>
    <row r="157" s="2" customFormat="1" ht="62.7" customHeight="1">
      <c r="A157" s="34"/>
      <c r="B157" s="35"/>
      <c r="C157" s="198" t="s">
        <v>206</v>
      </c>
      <c r="D157" s="198" t="s">
        <v>108</v>
      </c>
      <c r="E157" s="199" t="s">
        <v>207</v>
      </c>
      <c r="F157" s="200" t="s">
        <v>208</v>
      </c>
      <c r="G157" s="201" t="s">
        <v>111</v>
      </c>
      <c r="H157" s="202">
        <v>1</v>
      </c>
      <c r="I157" s="203"/>
      <c r="J157" s="204">
        <f>ROUND(I157*H157,2)</f>
        <v>0</v>
      </c>
      <c r="K157" s="200" t="s">
        <v>112</v>
      </c>
      <c r="L157" s="40"/>
      <c r="M157" s="205" t="s">
        <v>1</v>
      </c>
      <c r="N157" s="206" t="s">
        <v>40</v>
      </c>
      <c r="O157" s="87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7">
        <f>S157*H157</f>
        <v>0</v>
      </c>
      <c r="U157" s="208" t="s">
        <v>1</v>
      </c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9" t="s">
        <v>113</v>
      </c>
      <c r="AT157" s="209" t="s">
        <v>108</v>
      </c>
      <c r="AU157" s="209" t="s">
        <v>80</v>
      </c>
      <c r="AY157" s="13" t="s">
        <v>107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3" t="s">
        <v>80</v>
      </c>
      <c r="BK157" s="210">
        <f>ROUND(I157*H157,2)</f>
        <v>0</v>
      </c>
      <c r="BL157" s="13" t="s">
        <v>113</v>
      </c>
      <c r="BM157" s="209" t="s">
        <v>209</v>
      </c>
    </row>
    <row r="158" s="2" customFormat="1">
      <c r="A158" s="34"/>
      <c r="B158" s="35"/>
      <c r="C158" s="36"/>
      <c r="D158" s="211" t="s">
        <v>115</v>
      </c>
      <c r="E158" s="36"/>
      <c r="F158" s="212" t="s">
        <v>210</v>
      </c>
      <c r="G158" s="36"/>
      <c r="H158" s="36"/>
      <c r="I158" s="213"/>
      <c r="J158" s="36"/>
      <c r="K158" s="36"/>
      <c r="L158" s="40"/>
      <c r="M158" s="214"/>
      <c r="N158" s="215"/>
      <c r="O158" s="87"/>
      <c r="P158" s="87"/>
      <c r="Q158" s="87"/>
      <c r="R158" s="87"/>
      <c r="S158" s="87"/>
      <c r="T158" s="87"/>
      <c r="U158" s="88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115</v>
      </c>
      <c r="AU158" s="13" t="s">
        <v>80</v>
      </c>
    </row>
    <row r="159" s="2" customFormat="1">
      <c r="A159" s="34"/>
      <c r="B159" s="35"/>
      <c r="C159" s="36"/>
      <c r="D159" s="211" t="s">
        <v>189</v>
      </c>
      <c r="E159" s="36"/>
      <c r="F159" s="216" t="s">
        <v>190</v>
      </c>
      <c r="G159" s="36"/>
      <c r="H159" s="36"/>
      <c r="I159" s="213"/>
      <c r="J159" s="36"/>
      <c r="K159" s="36"/>
      <c r="L159" s="40"/>
      <c r="M159" s="214"/>
      <c r="N159" s="215"/>
      <c r="O159" s="87"/>
      <c r="P159" s="87"/>
      <c r="Q159" s="87"/>
      <c r="R159" s="87"/>
      <c r="S159" s="87"/>
      <c r="T159" s="87"/>
      <c r="U159" s="88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189</v>
      </c>
      <c r="AU159" s="13" t="s">
        <v>80</v>
      </c>
    </row>
    <row r="160" s="2" customFormat="1" ht="62.7" customHeight="1">
      <c r="A160" s="34"/>
      <c r="B160" s="35"/>
      <c r="C160" s="198" t="s">
        <v>7</v>
      </c>
      <c r="D160" s="198" t="s">
        <v>108</v>
      </c>
      <c r="E160" s="199" t="s">
        <v>211</v>
      </c>
      <c r="F160" s="200" t="s">
        <v>212</v>
      </c>
      <c r="G160" s="201" t="s">
        <v>111</v>
      </c>
      <c r="H160" s="202">
        <v>1</v>
      </c>
      <c r="I160" s="203"/>
      <c r="J160" s="204">
        <f>ROUND(I160*H160,2)</f>
        <v>0</v>
      </c>
      <c r="K160" s="200" t="s">
        <v>112</v>
      </c>
      <c r="L160" s="40"/>
      <c r="M160" s="205" t="s">
        <v>1</v>
      </c>
      <c r="N160" s="206" t="s">
        <v>40</v>
      </c>
      <c r="O160" s="87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7">
        <f>S160*H160</f>
        <v>0</v>
      </c>
      <c r="U160" s="208" t="s">
        <v>1</v>
      </c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9" t="s">
        <v>113</v>
      </c>
      <c r="AT160" s="209" t="s">
        <v>108</v>
      </c>
      <c r="AU160" s="209" t="s">
        <v>80</v>
      </c>
      <c r="AY160" s="13" t="s">
        <v>107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3" t="s">
        <v>80</v>
      </c>
      <c r="BK160" s="210">
        <f>ROUND(I160*H160,2)</f>
        <v>0</v>
      </c>
      <c r="BL160" s="13" t="s">
        <v>113</v>
      </c>
      <c r="BM160" s="209" t="s">
        <v>213</v>
      </c>
    </row>
    <row r="161" s="2" customFormat="1">
      <c r="A161" s="34"/>
      <c r="B161" s="35"/>
      <c r="C161" s="36"/>
      <c r="D161" s="211" t="s">
        <v>115</v>
      </c>
      <c r="E161" s="36"/>
      <c r="F161" s="212" t="s">
        <v>214</v>
      </c>
      <c r="G161" s="36"/>
      <c r="H161" s="36"/>
      <c r="I161" s="213"/>
      <c r="J161" s="36"/>
      <c r="K161" s="36"/>
      <c r="L161" s="40"/>
      <c r="M161" s="214"/>
      <c r="N161" s="215"/>
      <c r="O161" s="87"/>
      <c r="P161" s="87"/>
      <c r="Q161" s="87"/>
      <c r="R161" s="87"/>
      <c r="S161" s="87"/>
      <c r="T161" s="87"/>
      <c r="U161" s="88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115</v>
      </c>
      <c r="AU161" s="13" t="s">
        <v>80</v>
      </c>
    </row>
    <row r="162" s="2" customFormat="1">
      <c r="A162" s="34"/>
      <c r="B162" s="35"/>
      <c r="C162" s="36"/>
      <c r="D162" s="211" t="s">
        <v>189</v>
      </c>
      <c r="E162" s="36"/>
      <c r="F162" s="216" t="s">
        <v>190</v>
      </c>
      <c r="G162" s="36"/>
      <c r="H162" s="36"/>
      <c r="I162" s="213"/>
      <c r="J162" s="36"/>
      <c r="K162" s="36"/>
      <c r="L162" s="40"/>
      <c r="M162" s="214"/>
      <c r="N162" s="215"/>
      <c r="O162" s="87"/>
      <c r="P162" s="87"/>
      <c r="Q162" s="87"/>
      <c r="R162" s="87"/>
      <c r="S162" s="87"/>
      <c r="T162" s="87"/>
      <c r="U162" s="88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189</v>
      </c>
      <c r="AU162" s="13" t="s">
        <v>80</v>
      </c>
    </row>
    <row r="163" s="2" customFormat="1" ht="62.7" customHeight="1">
      <c r="A163" s="34"/>
      <c r="B163" s="35"/>
      <c r="C163" s="198" t="s">
        <v>215</v>
      </c>
      <c r="D163" s="198" t="s">
        <v>108</v>
      </c>
      <c r="E163" s="199" t="s">
        <v>216</v>
      </c>
      <c r="F163" s="200" t="s">
        <v>217</v>
      </c>
      <c r="G163" s="201" t="s">
        <v>111</v>
      </c>
      <c r="H163" s="202">
        <v>1</v>
      </c>
      <c r="I163" s="203"/>
      <c r="J163" s="204">
        <f>ROUND(I163*H163,2)</f>
        <v>0</v>
      </c>
      <c r="K163" s="200" t="s">
        <v>112</v>
      </c>
      <c r="L163" s="40"/>
      <c r="M163" s="205" t="s">
        <v>1</v>
      </c>
      <c r="N163" s="206" t="s">
        <v>40</v>
      </c>
      <c r="O163" s="87"/>
      <c r="P163" s="207">
        <f>O163*H163</f>
        <v>0</v>
      </c>
      <c r="Q163" s="207">
        <v>0</v>
      </c>
      <c r="R163" s="207">
        <f>Q163*H163</f>
        <v>0</v>
      </c>
      <c r="S163" s="207">
        <v>0</v>
      </c>
      <c r="T163" s="207">
        <f>S163*H163</f>
        <v>0</v>
      </c>
      <c r="U163" s="208" t="s">
        <v>1</v>
      </c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9" t="s">
        <v>113</v>
      </c>
      <c r="AT163" s="209" t="s">
        <v>108</v>
      </c>
      <c r="AU163" s="209" t="s">
        <v>80</v>
      </c>
      <c r="AY163" s="13" t="s">
        <v>107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3" t="s">
        <v>80</v>
      </c>
      <c r="BK163" s="210">
        <f>ROUND(I163*H163,2)</f>
        <v>0</v>
      </c>
      <c r="BL163" s="13" t="s">
        <v>113</v>
      </c>
      <c r="BM163" s="209" t="s">
        <v>218</v>
      </c>
    </row>
    <row r="164" s="2" customFormat="1">
      <c r="A164" s="34"/>
      <c r="B164" s="35"/>
      <c r="C164" s="36"/>
      <c r="D164" s="211" t="s">
        <v>115</v>
      </c>
      <c r="E164" s="36"/>
      <c r="F164" s="212" t="s">
        <v>219</v>
      </c>
      <c r="G164" s="36"/>
      <c r="H164" s="36"/>
      <c r="I164" s="213"/>
      <c r="J164" s="36"/>
      <c r="K164" s="36"/>
      <c r="L164" s="40"/>
      <c r="M164" s="214"/>
      <c r="N164" s="215"/>
      <c r="O164" s="87"/>
      <c r="P164" s="87"/>
      <c r="Q164" s="87"/>
      <c r="R164" s="87"/>
      <c r="S164" s="87"/>
      <c r="T164" s="87"/>
      <c r="U164" s="88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115</v>
      </c>
      <c r="AU164" s="13" t="s">
        <v>80</v>
      </c>
    </row>
    <row r="165" s="2" customFormat="1">
      <c r="A165" s="34"/>
      <c r="B165" s="35"/>
      <c r="C165" s="36"/>
      <c r="D165" s="211" t="s">
        <v>189</v>
      </c>
      <c r="E165" s="36"/>
      <c r="F165" s="216" t="s">
        <v>190</v>
      </c>
      <c r="G165" s="36"/>
      <c r="H165" s="36"/>
      <c r="I165" s="213"/>
      <c r="J165" s="36"/>
      <c r="K165" s="36"/>
      <c r="L165" s="40"/>
      <c r="M165" s="217"/>
      <c r="N165" s="218"/>
      <c r="O165" s="219"/>
      <c r="P165" s="219"/>
      <c r="Q165" s="219"/>
      <c r="R165" s="219"/>
      <c r="S165" s="219"/>
      <c r="T165" s="219"/>
      <c r="U165" s="220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189</v>
      </c>
      <c r="AU165" s="13" t="s">
        <v>80</v>
      </c>
    </row>
    <row r="166" s="2" customFormat="1" ht="6.96" customHeight="1">
      <c r="A166" s="34"/>
      <c r="B166" s="62"/>
      <c r="C166" s="63"/>
      <c r="D166" s="63"/>
      <c r="E166" s="63"/>
      <c r="F166" s="63"/>
      <c r="G166" s="63"/>
      <c r="H166" s="63"/>
      <c r="I166" s="63"/>
      <c r="J166" s="63"/>
      <c r="K166" s="63"/>
      <c r="L166" s="40"/>
      <c r="M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</row>
  </sheetData>
  <sheetProtection sheet="1" autoFilter="0" formatColumns="0" formatRows="0" objects="1" scenarios="1" spinCount="100000" saltValue="wFwL8iOckxLF1rEk26eaQeqACi3on4ydC30PraHykaHlojN6fdfuBSMUa9TbH3gQxkzS/XUPdY3evAhncEH+cg==" hashValue="zWVkzTCejTxY3soorhNazA2jhQiir3N2l3Pd0k/RC/0ovw2ro4NNt3MzR5d9fUM11VfMfnNEUcpL6e76uHqTpA==" algorithmName="SHA-512" password="CC35"/>
  <autoFilter ref="C112:K165"/>
  <mergeCells count="6">
    <mergeCell ref="E7:H7"/>
    <mergeCell ref="E16:H16"/>
    <mergeCell ref="E25:H25"/>
    <mergeCell ref="E85:H85"/>
    <mergeCell ref="E105:H10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Pfeiffer Pavel, Ing.</dc:creator>
  <cp:lastModifiedBy>Pfeiffer Pavel, Ing.</cp:lastModifiedBy>
  <dcterms:created xsi:type="dcterms:W3CDTF">2022-01-31T08:08:10Z</dcterms:created>
  <dcterms:modified xsi:type="dcterms:W3CDTF">2022-01-31T08:08:13Z</dcterms:modified>
</cp:coreProperties>
</file>